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SEBALL-2021\DraftGuide-2021\RANKINGS\"/>
    </mc:Choice>
  </mc:AlternateContent>
  <xr:revisionPtr revIDLastSave="0" documentId="8_{9A64B2B2-71E0-4D40-BE31-B0565E81D3F7}" xr6:coauthVersionLast="46" xr6:coauthVersionMax="46" xr10:uidLastSave="{00000000-0000-0000-0000-000000000000}"/>
  <bookViews>
    <workbookView xWindow="-28920" yWindow="30" windowWidth="29040" windowHeight="15840" xr2:uid="{4C838A0E-7C94-4738-B788-2D78EB9EB83F}"/>
  </bookViews>
  <sheets>
    <sheet name="Hitters" sheetId="1" r:id="rId1"/>
    <sheet name="Pitchers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3" l="1"/>
  <c r="A51" i="3"/>
  <c r="D50" i="3"/>
  <c r="A50" i="3"/>
  <c r="D49" i="3"/>
  <c r="A49" i="3"/>
  <c r="D48" i="3"/>
  <c r="A48" i="3"/>
  <c r="D47" i="3"/>
  <c r="A47" i="3"/>
  <c r="D46" i="3"/>
  <c r="A46" i="3"/>
  <c r="D45" i="3"/>
  <c r="A45" i="3"/>
  <c r="D44" i="3"/>
  <c r="A44" i="3"/>
  <c r="D43" i="3"/>
  <c r="A43" i="3"/>
  <c r="D42" i="3"/>
  <c r="A42" i="3"/>
  <c r="D41" i="3"/>
  <c r="A41" i="3"/>
  <c r="D40" i="3"/>
  <c r="A40" i="3"/>
  <c r="D39" i="3"/>
  <c r="A39" i="3"/>
  <c r="D38" i="3"/>
  <c r="A38" i="3"/>
  <c r="D37" i="3"/>
  <c r="A37" i="3"/>
  <c r="D36" i="3"/>
  <c r="A36" i="3"/>
  <c r="D35" i="3"/>
  <c r="A35" i="3"/>
  <c r="D34" i="3"/>
  <c r="A34" i="3"/>
  <c r="D33" i="3"/>
  <c r="A33" i="3"/>
  <c r="D32" i="3"/>
  <c r="A32" i="3"/>
  <c r="D31" i="3"/>
  <c r="A31" i="3"/>
  <c r="D30" i="3"/>
  <c r="A30" i="3"/>
  <c r="D29" i="3"/>
  <c r="A29" i="3"/>
  <c r="D28" i="3"/>
  <c r="A28" i="3"/>
  <c r="D27" i="3"/>
  <c r="A27" i="3"/>
  <c r="D26" i="3"/>
  <c r="A26" i="3"/>
  <c r="D25" i="3"/>
  <c r="A25" i="3"/>
  <c r="D24" i="3"/>
  <c r="A24" i="3"/>
  <c r="D23" i="3"/>
  <c r="A23" i="3"/>
  <c r="D22" i="3"/>
  <c r="A22" i="3"/>
  <c r="D21" i="3"/>
  <c r="A21" i="3"/>
  <c r="D20" i="3"/>
  <c r="A20" i="3"/>
  <c r="D19" i="3"/>
  <c r="A19" i="3"/>
  <c r="D18" i="3"/>
  <c r="A18" i="3"/>
  <c r="D17" i="3"/>
  <c r="A17" i="3"/>
  <c r="D16" i="3"/>
  <c r="A16" i="3"/>
  <c r="D15" i="3"/>
  <c r="A15" i="3"/>
  <c r="A14" i="3"/>
  <c r="D13" i="3"/>
  <c r="A13" i="3"/>
  <c r="D12" i="3"/>
  <c r="A12" i="3"/>
  <c r="D11" i="3"/>
  <c r="A11" i="3"/>
  <c r="D10" i="3"/>
  <c r="A10" i="3"/>
  <c r="D9" i="3"/>
  <c r="A9" i="3"/>
  <c r="D8" i="3"/>
  <c r="A8" i="3"/>
  <c r="D7" i="3"/>
  <c r="A7" i="3"/>
  <c r="D6" i="3"/>
  <c r="A6" i="3"/>
  <c r="D5" i="3"/>
  <c r="A5" i="3"/>
  <c r="D4" i="3"/>
  <c r="A4" i="3"/>
  <c r="D3" i="3"/>
  <c r="A3" i="3"/>
  <c r="D2" i="3"/>
  <c r="A2" i="3"/>
  <c r="A2" i="1" l="1"/>
  <c r="E2" i="1"/>
  <c r="I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7" i="1"/>
  <c r="E6" i="1"/>
  <c r="E5" i="1"/>
  <c r="E4" i="1"/>
  <c r="E3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<sst xmlns="http://schemas.openxmlformats.org/spreadsheetml/2006/main" count="413" uniqueCount="272">
  <si>
    <t>Rank</t>
  </si>
  <si>
    <t>POS</t>
  </si>
  <si>
    <t>PLAYER</t>
  </si>
  <si>
    <t>Jacob deGrom</t>
  </si>
  <si>
    <t>Gerrit Cole</t>
  </si>
  <si>
    <t>Trevor Bauer</t>
  </si>
  <si>
    <t>Aaron Nola</t>
  </si>
  <si>
    <t>Max Scherzer</t>
  </si>
  <si>
    <t>Clayton Kershaw</t>
  </si>
  <si>
    <t>Lucas Giolito</t>
  </si>
  <si>
    <t>Shane Bieber</t>
  </si>
  <si>
    <t>Yu Darvish</t>
  </si>
  <si>
    <t>German Marquez</t>
  </si>
  <si>
    <t>Walker Buehler</t>
  </si>
  <si>
    <t>Kyle Hendricks</t>
  </si>
  <si>
    <t>Zac Gallen</t>
  </si>
  <si>
    <t>Luis Castillo</t>
  </si>
  <si>
    <t>Zack Greinke</t>
  </si>
  <si>
    <t>Brandon Woodruff</t>
  </si>
  <si>
    <t>Lance Lynn</t>
  </si>
  <si>
    <t>Jose Berrios</t>
  </si>
  <si>
    <t>Patrick Corbin</t>
  </si>
  <si>
    <t>Zack Wheeler</t>
  </si>
  <si>
    <t>Kenta Maeda</t>
  </si>
  <si>
    <t>Marco Gonzales</t>
  </si>
  <si>
    <t>Sonny Gray</t>
  </si>
  <si>
    <t>Jack Flaherty</t>
  </si>
  <si>
    <t>Max Fried</t>
  </si>
  <si>
    <t>Chris Paddack</t>
  </si>
  <si>
    <t>Dylan Bundy</t>
  </si>
  <si>
    <t>Corbin Burnes</t>
  </si>
  <si>
    <t>Carlos Carrasco</t>
  </si>
  <si>
    <t>Blake Snell</t>
  </si>
  <si>
    <t>Stephen Strasburg</t>
  </si>
  <si>
    <t>Tyler Glasnow</t>
  </si>
  <si>
    <t>Dinelson Lamet</t>
  </si>
  <si>
    <t>Zach Eflin</t>
  </si>
  <si>
    <t>Zach Plesac</t>
  </si>
  <si>
    <t>Framber Valdez</t>
  </si>
  <si>
    <t>Charlie Morton</t>
  </si>
  <si>
    <t>Jesus Luzardo</t>
  </si>
  <si>
    <t>Joe Musgrove</t>
  </si>
  <si>
    <t>Andrew Heaney</t>
  </si>
  <si>
    <t>Aaron Civale</t>
  </si>
  <si>
    <t>Sean Manaea</t>
  </si>
  <si>
    <t>Ian Anderson</t>
  </si>
  <si>
    <t>Pablo Lopez</t>
  </si>
  <si>
    <t>Ryan Yarbrough</t>
  </si>
  <si>
    <t>Frankie Montas</t>
  </si>
  <si>
    <t>James Paxton</t>
  </si>
  <si>
    <t>Josh Lindblom</t>
  </si>
  <si>
    <t>Dallas Keuchel</t>
  </si>
  <si>
    <t>Sandy Alcantara</t>
  </si>
  <si>
    <t>Marcus Stroman</t>
  </si>
  <si>
    <t>Lance McCullers Jr.</t>
  </si>
  <si>
    <t>Matthew Boyd</t>
  </si>
  <si>
    <t>Mike Minor</t>
  </si>
  <si>
    <t>Michael Pineda</t>
  </si>
  <si>
    <t>Chris Bassitt</t>
  </si>
  <si>
    <t>Julio Urias</t>
  </si>
  <si>
    <t>Liam Hendriks</t>
  </si>
  <si>
    <t>Kevin Gausman</t>
  </si>
  <si>
    <t>Josh Hader</t>
  </si>
  <si>
    <t>Brad Hand</t>
  </si>
  <si>
    <t>Nick Anderson</t>
  </si>
  <si>
    <t>Kenley Jansen</t>
  </si>
  <si>
    <t>Taylor Rogers</t>
  </si>
  <si>
    <t>Sixto Sanchez</t>
  </si>
  <si>
    <t>John Means</t>
  </si>
  <si>
    <t>Brad Keller</t>
  </si>
  <si>
    <t>Carlos Martinez</t>
  </si>
  <si>
    <t>Edwin Diaz</t>
  </si>
  <si>
    <t>Zach Davies</t>
  </si>
  <si>
    <t>Mike Soroka</t>
  </si>
  <si>
    <t>Tyler Mahle</t>
  </si>
  <si>
    <t>Eduardo Rodriguez</t>
  </si>
  <si>
    <t>Jon Gray</t>
  </si>
  <si>
    <t>Madison Bumgarner</t>
  </si>
  <si>
    <t>Griffin Canning</t>
  </si>
  <si>
    <t>Kwang Hyun Kim</t>
  </si>
  <si>
    <t>Johnny Cueto</t>
  </si>
  <si>
    <t>Brady Singer</t>
  </si>
  <si>
    <t>Raisel Iglesias</t>
  </si>
  <si>
    <t>Aroldis Chapman</t>
  </si>
  <si>
    <t>Kirby Yates</t>
  </si>
  <si>
    <t>James Karinchak</t>
  </si>
  <si>
    <t>Trevor Rosenthal</t>
  </si>
  <si>
    <t>Ryan Pressly</t>
  </si>
  <si>
    <t>Hyun Jin Ryu</t>
  </si>
  <si>
    <t>Shohei Ohtani</t>
  </si>
  <si>
    <t>David Price</t>
  </si>
  <si>
    <t>Robbie Ray</t>
  </si>
  <si>
    <t>Mitch Keller</t>
  </si>
  <si>
    <t>Jake Odorizzi</t>
  </si>
  <si>
    <t>Anthony DeSclafani</t>
  </si>
  <si>
    <t>J.A. Happ</t>
  </si>
  <si>
    <t>Adam Wainwright</t>
  </si>
  <si>
    <t>Nate Pearson</t>
  </si>
  <si>
    <t>Jameson Taillon</t>
  </si>
  <si>
    <t>Taijuan Walker</t>
  </si>
  <si>
    <t>Luke Weaver</t>
  </si>
  <si>
    <t>Miles Mikolas</t>
  </si>
  <si>
    <t>Chris Sale</t>
  </si>
  <si>
    <t>Juan Soto</t>
  </si>
  <si>
    <t>OF</t>
  </si>
  <si>
    <t>Ronald Acuna Jr.</t>
  </si>
  <si>
    <t>Mookie Betts</t>
  </si>
  <si>
    <t>Mike Trout</t>
  </si>
  <si>
    <t>Trea Turner</t>
  </si>
  <si>
    <t>SS</t>
  </si>
  <si>
    <t>OF/1B</t>
  </si>
  <si>
    <t>Cody Bellinger</t>
  </si>
  <si>
    <t>Jose Ramirez</t>
  </si>
  <si>
    <t>3B</t>
  </si>
  <si>
    <t>Fernando Tatis Jr.</t>
  </si>
  <si>
    <t>Christian Yelich</t>
  </si>
  <si>
    <t>Bryce Harper</t>
  </si>
  <si>
    <t>1B</t>
  </si>
  <si>
    <t>Freddie Freeman</t>
  </si>
  <si>
    <t>Trevor Story</t>
  </si>
  <si>
    <t>Manny Machado</t>
  </si>
  <si>
    <t>Alex Bregman</t>
  </si>
  <si>
    <t>Francisco Lindor</t>
  </si>
  <si>
    <t>Bo Bichette</t>
  </si>
  <si>
    <t>Xander Bogaerts</t>
  </si>
  <si>
    <t>Anthony Rendon</t>
  </si>
  <si>
    <t>Rafael Devers</t>
  </si>
  <si>
    <t>George Springer</t>
  </si>
  <si>
    <t>Jose Abreu</t>
  </si>
  <si>
    <t>Marcell Ozuna</t>
  </si>
  <si>
    <t>Whit Merrifield</t>
  </si>
  <si>
    <t>OF/2B</t>
  </si>
  <si>
    <t>Adalberto Mondesi</t>
  </si>
  <si>
    <t>2B</t>
  </si>
  <si>
    <t>Ozzie Albies</t>
  </si>
  <si>
    <t>Pete Alonso</t>
  </si>
  <si>
    <t>Corey Seager</t>
  </si>
  <si>
    <t>Eddie Rosario</t>
  </si>
  <si>
    <t>Javier Baez</t>
  </si>
  <si>
    <t>Kyle Tucker</t>
  </si>
  <si>
    <t>Luis Robert</t>
  </si>
  <si>
    <t>Starling Marte</t>
  </si>
  <si>
    <t>DJ LeMahieu</t>
  </si>
  <si>
    <t>2B/1B/3B</t>
  </si>
  <si>
    <t>Trent Grisham</t>
  </si>
  <si>
    <t>Nolan Arenado</t>
  </si>
  <si>
    <t>Paul Goldschmidt</t>
  </si>
  <si>
    <t>Eloy Jimenez</t>
  </si>
  <si>
    <t>Eugenio Suarez</t>
  </si>
  <si>
    <t>Michael Conforto</t>
  </si>
  <si>
    <t>2B/3B/OF</t>
  </si>
  <si>
    <t>Cavan Biggio</t>
  </si>
  <si>
    <t>Anthony Rizzo</t>
  </si>
  <si>
    <t>Vladimir Guerrero Jr.</t>
  </si>
  <si>
    <t>Nick Castellanos</t>
  </si>
  <si>
    <t>2B/OF</t>
  </si>
  <si>
    <t>Brandon Lowe</t>
  </si>
  <si>
    <t>Tim Anderson</t>
  </si>
  <si>
    <t>Teoscar Hernandez</t>
  </si>
  <si>
    <t>Dansby Swanson</t>
  </si>
  <si>
    <t>Randy Arozarena</t>
  </si>
  <si>
    <t>Mike Yastrzemski</t>
  </si>
  <si>
    <t>Keston Hiura</t>
  </si>
  <si>
    <t>Ketel Marte</t>
  </si>
  <si>
    <t>Matt Olson</t>
  </si>
  <si>
    <t>Marcus Semien</t>
  </si>
  <si>
    <t>Rhys Hoskins</t>
  </si>
  <si>
    <t>Charlie Blackmon</t>
  </si>
  <si>
    <t>Anthony Santander</t>
  </si>
  <si>
    <t>Luke Voit</t>
  </si>
  <si>
    <t>DH</t>
  </si>
  <si>
    <t>J.D. Martinez</t>
  </si>
  <si>
    <t>Andrew McCutchen</t>
  </si>
  <si>
    <t>Michael Brantley</t>
  </si>
  <si>
    <t>Wil Myers</t>
  </si>
  <si>
    <t>Ian Happ</t>
  </si>
  <si>
    <t>Trey Mancini</t>
  </si>
  <si>
    <t>Jeff McNeil</t>
  </si>
  <si>
    <t>Nelson Cruz</t>
  </si>
  <si>
    <t>Joey Gallo</t>
  </si>
  <si>
    <t>1B/2B/3B</t>
  </si>
  <si>
    <t>Max Muncy</t>
  </si>
  <si>
    <t>Matt Chapman</t>
  </si>
  <si>
    <t>Alex Verdugo</t>
  </si>
  <si>
    <t>Jose Altuve</t>
  </si>
  <si>
    <t>Yordan Alvarez</t>
  </si>
  <si>
    <t>Lourdes Gurriel Jr.</t>
  </si>
  <si>
    <t>Carlos Santana</t>
  </si>
  <si>
    <t>Gleyber Torres</t>
  </si>
  <si>
    <t>Austin Meadows</t>
  </si>
  <si>
    <t>Aaron Judge</t>
  </si>
  <si>
    <t>Yoan Moncada</t>
  </si>
  <si>
    <t>Alec Bohm</t>
  </si>
  <si>
    <t>Eric Hosmer</t>
  </si>
  <si>
    <t>Andrew Benintendi</t>
  </si>
  <si>
    <t>Brian Anderson</t>
  </si>
  <si>
    <t>Didi Gregorius</t>
  </si>
  <si>
    <t>2B/1B</t>
  </si>
  <si>
    <t>Mike Moustakas</t>
  </si>
  <si>
    <t>Carlos Correa</t>
  </si>
  <si>
    <t>C</t>
  </si>
  <si>
    <t>J.T. Realmuto</t>
  </si>
  <si>
    <t>Kris Bryant</t>
  </si>
  <si>
    <t>Victor Robles</t>
  </si>
  <si>
    <t>Kyle Schwarber</t>
  </si>
  <si>
    <t>1B/OF</t>
  </si>
  <si>
    <t>Dominic Smith</t>
  </si>
  <si>
    <t>Dylan Carlson</t>
  </si>
  <si>
    <t>3B/SS/OF</t>
  </si>
  <si>
    <t>Tommy Edman</t>
  </si>
  <si>
    <t>Dylan Moore</t>
  </si>
  <si>
    <t>Tommy Pham</t>
  </si>
  <si>
    <t>Byron Buxton</t>
  </si>
  <si>
    <t>Ryan Mountcastle</t>
  </si>
  <si>
    <t>Max Kepler</t>
  </si>
  <si>
    <t>Lorenzo Cain</t>
  </si>
  <si>
    <t>Ramon Laureano</t>
  </si>
  <si>
    <t>Christian Walker</t>
  </si>
  <si>
    <t>Giancarlo Stanton</t>
  </si>
  <si>
    <t>Victor Reyes</t>
  </si>
  <si>
    <t>Jorge Soler</t>
  </si>
  <si>
    <t>Justin Turner</t>
  </si>
  <si>
    <t>Kole Calhoun</t>
  </si>
  <si>
    <t>Willson Contreras</t>
  </si>
  <si>
    <t>Franmil Reyes</t>
  </si>
  <si>
    <t>David Peralta</t>
  </si>
  <si>
    <t>Clint Frazier</t>
  </si>
  <si>
    <t>Franchy Cordero</t>
  </si>
  <si>
    <t>Bryan Reynolds</t>
  </si>
  <si>
    <t>Corey Dickerson</t>
  </si>
  <si>
    <t>C.J. Cron</t>
  </si>
  <si>
    <t>Josh Donaldson</t>
  </si>
  <si>
    <t>Brandon Nimmo</t>
  </si>
  <si>
    <t>Jared Walsh</t>
  </si>
  <si>
    <t>Yasiel Puig</t>
  </si>
  <si>
    <t>2B/SS</t>
  </si>
  <si>
    <t>Jonathan Villar</t>
  </si>
  <si>
    <t>Jonathan Schoop</t>
  </si>
  <si>
    <t>Joey Votto</t>
  </si>
  <si>
    <t>Hunter Dozier</t>
  </si>
  <si>
    <t>Willy Adames</t>
  </si>
  <si>
    <t>Ryan McMahon</t>
  </si>
  <si>
    <t>Brandon Belt</t>
  </si>
  <si>
    <t>Paul DeJong</t>
  </si>
  <si>
    <t>Jackie Bradley Jr.</t>
  </si>
  <si>
    <t>David Fletcher</t>
  </si>
  <si>
    <t>Sam Hilliard</t>
  </si>
  <si>
    <t>Yuli Gurriel</t>
  </si>
  <si>
    <t>Cesar Hernandez</t>
  </si>
  <si>
    <t>Kyle Lewis</t>
  </si>
  <si>
    <t>Ke'Bryan Hayes</t>
  </si>
  <si>
    <t>A.J. Pollock</t>
  </si>
  <si>
    <t>Jorge Polanco</t>
  </si>
  <si>
    <t>2B/3B</t>
  </si>
  <si>
    <t>Jean Segura</t>
  </si>
  <si>
    <t>Nick Madrigal</t>
  </si>
  <si>
    <t>Nick Solak</t>
  </si>
  <si>
    <t>Eduardo Escobar</t>
  </si>
  <si>
    <t>Miguel Sano</t>
  </si>
  <si>
    <t>Will Smith</t>
  </si>
  <si>
    <t>Amed Rosario</t>
  </si>
  <si>
    <t>Ha-seong Kim</t>
  </si>
  <si>
    <t>Mitch Haniger</t>
  </si>
  <si>
    <t>Andrelton Simmons</t>
  </si>
  <si>
    <t>Nick Senzel</t>
  </si>
  <si>
    <t>Garrett Hampson</t>
  </si>
  <si>
    <t>Kyle Seager</t>
  </si>
  <si>
    <t>Gio Urshela</t>
  </si>
  <si>
    <t>Josh Bell</t>
  </si>
  <si>
    <t>Jesse Winker</t>
  </si>
  <si>
    <t>Ramiel Tapia</t>
  </si>
  <si>
    <t>2B/3B/SS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</si>
</sst>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9"/>
      <color rgb="FF48494A"/>
      <name val="Inherit"/>
    </font>
    <font>
      <sz val="8"/>
      <color rgb="FF48494A"/>
      <name val="Inherit"/>
    </font>
    <font>
      <sz val="7"/>
      <color rgb="FF48494A"/>
      <name val="Inherit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9F9FB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146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4C0"/>
          <bgColor rgb="FFFFD4C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theme="6" tint="0.79998168889431442"/>
        </patternFill>
      </fill>
    </dxf>
    <dxf>
      <font>
        <b/>
        <color rgb="FFFFFFFF"/>
      </font>
      <fill>
        <patternFill patternType="solid">
          <fgColor rgb="FF1C4587"/>
          <bgColor rgb="FF1C4587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4C0"/>
          <bgColor rgb="FFFFD4C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4C0"/>
          <bgColor rgb="FFFFD4C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4C0"/>
          <bgColor rgb="FFFFD4C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4C0"/>
          <bgColor rgb="FFFFD4C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00B050"/>
          <bgColor rgb="FF00B050"/>
        </patternFill>
      </fill>
    </dxf>
    <dxf>
      <font>
        <b/>
        <color rgb="FFFFFFFF"/>
      </font>
      <fill>
        <patternFill patternType="solid">
          <fgColor rgb="FF1C4587"/>
          <bgColor rgb="FF1C4587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4C0"/>
          <bgColor rgb="FFFFD4C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4C0"/>
          <bgColor rgb="FFFFD4C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4C0"/>
          <bgColor rgb="FFFFD4C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4C0"/>
          <bgColor rgb="FFFFD4C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4C0"/>
          <bgColor rgb="FFFFD4C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4C0"/>
          <bgColor rgb="FFFFD4C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4C0"/>
          <bgColor rgb="FFFFD4C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4C0"/>
          <bgColor rgb="FFFFD4C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4C0"/>
          <bgColor rgb="FFFFD4C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4C0"/>
          <bgColor rgb="FFFFD4C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00B050"/>
          <bgColor rgb="FF00B050"/>
        </patternFill>
      </fill>
    </dxf>
    <dxf>
      <font>
        <b/>
        <color rgb="FFFFFFFF"/>
      </font>
      <fill>
        <patternFill patternType="solid">
          <fgColor rgb="FF1C4587"/>
          <bgColor rgb="FF1C4587"/>
        </patternFill>
      </fill>
    </dxf>
    <dxf>
      <font>
        <b/>
        <color rgb="FFFFFFFF"/>
      </font>
      <fill>
        <patternFill patternType="solid">
          <fgColor rgb="FF1C4587"/>
          <bgColor rgb="FF1C4587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4C0"/>
          <bgColor rgb="FFFFD4C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4C0"/>
          <bgColor rgb="FFFFD4C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4C0"/>
          <bgColor rgb="FFFFD4C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D4C0"/>
          <bgColor rgb="FFFFD4C0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00B050"/>
          <bgColor rgb="FF00B050"/>
        </patternFill>
      </fill>
    </dxf>
    <dxf>
      <font>
        <b/>
        <color rgb="FFFFFFFF"/>
      </font>
      <fill>
        <patternFill patternType="solid">
          <fgColor rgb="FF1C4587"/>
          <bgColor rgb="FF1C458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9968F-E3E8-4A35-AAD1-9A6DB6BFAE9F}">
  <sheetPr>
    <pageSetUpPr fitToPage="1"/>
  </sheetPr>
  <dimension ref="A1:L51"/>
  <sheetViews>
    <sheetView tabSelected="1" workbookViewId="0">
      <selection activeCell="G43" sqref="G43"/>
    </sheetView>
  </sheetViews>
  <sheetFormatPr defaultRowHeight="15"/>
  <cols>
    <col min="1" max="1" width="7.42578125" style="1" customWidth="1"/>
    <col min="2" max="2" width="6.7109375" style="1" customWidth="1"/>
    <col min="3" max="3" width="21.5703125" style="1" customWidth="1"/>
    <col min="4" max="4" width="3" style="1" customWidth="1"/>
    <col min="5" max="5" width="9.140625" style="1"/>
    <col min="6" max="6" width="9.5703125" style="1" customWidth="1"/>
    <col min="7" max="7" width="24" style="1" customWidth="1"/>
    <col min="8" max="8" width="3.42578125" style="1" customWidth="1"/>
    <col min="9" max="10" width="9.140625" style="1"/>
    <col min="11" max="11" width="25.7109375" style="1" customWidth="1"/>
    <col min="12" max="12" width="9.140625" style="1"/>
  </cols>
  <sheetData>
    <row r="1" spans="1:11">
      <c r="A1" s="2" t="s">
        <v>0</v>
      </c>
      <c r="B1" s="3" t="s">
        <v>1</v>
      </c>
      <c r="C1" s="3" t="s">
        <v>2</v>
      </c>
      <c r="D1" s="3"/>
      <c r="E1" s="2" t="s">
        <v>0</v>
      </c>
      <c r="F1" s="3" t="s">
        <v>1</v>
      </c>
      <c r="G1" s="3" t="s">
        <v>2</v>
      </c>
      <c r="H1" s="3"/>
      <c r="I1" s="2" t="s">
        <v>0</v>
      </c>
      <c r="J1" s="3" t="s">
        <v>1</v>
      </c>
      <c r="K1" s="3" t="s">
        <v>2</v>
      </c>
    </row>
    <row r="2" spans="1:11">
      <c r="A2" s="4">
        <f ca="1">IFERROR(__xludf.DUMMYFUNCTION("QUERY(IMPORTRANGE(""1a0Pqg0uaB0Rv_hY_7yIaTaMJG-b32TtRZEpqrzHjzPM"", ""SP!A2:H""),""SELECT Col1,Col2,Col4,Col5,Col6,Col7"")
"),1)</f>
        <v>1</v>
      </c>
      <c r="B2" s="5" t="s">
        <v>104</v>
      </c>
      <c r="C2" s="7" t="s">
        <v>103</v>
      </c>
      <c r="D2" s="4"/>
      <c r="E2" s="4">
        <f ca="1">IFERROR(__xludf.DUMMYFUNCTION("""COMPUTED_VALUE"""),51)</f>
        <v>51</v>
      </c>
      <c r="F2" s="5" t="s">
        <v>109</v>
      </c>
      <c r="G2" s="7" t="s">
        <v>188</v>
      </c>
      <c r="H2" s="4"/>
      <c r="I2" s="4">
        <f ca="1">IFERROR(__xludf.DUMMYFUNCTION("""COMPUTED_VALUE"""),101)</f>
        <v>101</v>
      </c>
      <c r="J2" s="6" t="s">
        <v>104</v>
      </c>
      <c r="K2" s="7" t="s">
        <v>269</v>
      </c>
    </row>
    <row r="3" spans="1:11">
      <c r="A3" s="4">
        <f ca="1">IFERROR(__xludf.DUMMYFUNCTION("""COMPUTED_VALUE"""),2)</f>
        <v>2</v>
      </c>
      <c r="B3" s="5" t="s">
        <v>104</v>
      </c>
      <c r="C3" s="7" t="s">
        <v>105</v>
      </c>
      <c r="D3" s="4"/>
      <c r="E3" s="4">
        <f ca="1">IFERROR(__xludf.DUMMYFUNCTION("""COMPUTED_VALUE"""),52)</f>
        <v>52</v>
      </c>
      <c r="F3" s="6" t="s">
        <v>109</v>
      </c>
      <c r="G3" s="7" t="s">
        <v>132</v>
      </c>
      <c r="H3" s="4"/>
      <c r="I3" s="4">
        <f ca="1">IFERROR(__xludf.DUMMYFUNCTION("""COMPUTED_VALUE"""),102)</f>
        <v>102</v>
      </c>
      <c r="J3" s="6" t="s">
        <v>110</v>
      </c>
      <c r="K3" s="7" t="s">
        <v>176</v>
      </c>
    </row>
    <row r="4" spans="1:11">
      <c r="A4" s="4">
        <f ca="1">IFERROR(__xludf.DUMMYFUNCTION("""COMPUTED_VALUE"""),3)</f>
        <v>3</v>
      </c>
      <c r="B4" s="5" t="s">
        <v>104</v>
      </c>
      <c r="C4" s="7" t="s">
        <v>106</v>
      </c>
      <c r="D4" s="7"/>
      <c r="E4" s="4">
        <f ca="1">IFERROR(__xludf.DUMMYFUNCTION("""COMPUTED_VALUE"""),53)</f>
        <v>53</v>
      </c>
      <c r="F4" s="5" t="s">
        <v>104</v>
      </c>
      <c r="G4" s="7" t="s">
        <v>190</v>
      </c>
      <c r="H4" s="4"/>
      <c r="I4" s="4">
        <f ca="1">IFERROR(__xludf.DUMMYFUNCTION("""COMPUTED_VALUE"""),103)</f>
        <v>103</v>
      </c>
      <c r="J4" s="5" t="s">
        <v>170</v>
      </c>
      <c r="K4" s="7" t="s">
        <v>218</v>
      </c>
    </row>
    <row r="5" spans="1:11">
      <c r="A5" s="4">
        <f ca="1">IFERROR(__xludf.DUMMYFUNCTION("""COMPUTED_VALUE"""),4)</f>
        <v>4</v>
      </c>
      <c r="B5" s="5" t="s">
        <v>104</v>
      </c>
      <c r="C5" s="7" t="s">
        <v>107</v>
      </c>
      <c r="D5" s="4"/>
      <c r="E5" s="4">
        <f ca="1">IFERROR(__xludf.DUMMYFUNCTION("""COMPUTED_VALUE"""),54)</f>
        <v>54</v>
      </c>
      <c r="F5" s="6" t="s">
        <v>104</v>
      </c>
      <c r="G5" s="7" t="s">
        <v>158</v>
      </c>
      <c r="H5" s="4"/>
      <c r="I5" s="4">
        <f ca="1">IFERROR(__xludf.DUMMYFUNCTION("""COMPUTED_VALUE"""),104)</f>
        <v>104</v>
      </c>
      <c r="J5" s="6" t="s">
        <v>109</v>
      </c>
      <c r="K5" s="7" t="s">
        <v>196</v>
      </c>
    </row>
    <row r="6" spans="1:11">
      <c r="A6" s="4">
        <f ca="1">IFERROR(__xludf.DUMMYFUNCTION("""COMPUTED_VALUE"""),5)</f>
        <v>5</v>
      </c>
      <c r="B6" s="5" t="s">
        <v>109</v>
      </c>
      <c r="C6" s="7" t="s">
        <v>108</v>
      </c>
      <c r="D6" s="4"/>
      <c r="E6" s="4">
        <f ca="1">IFERROR(__xludf.DUMMYFUNCTION("""COMPUTED_VALUE"""),55)</f>
        <v>55</v>
      </c>
      <c r="F6" s="5" t="s">
        <v>155</v>
      </c>
      <c r="G6" s="7" t="s">
        <v>156</v>
      </c>
      <c r="H6" s="4"/>
      <c r="I6" s="4">
        <f ca="1">IFERROR(__xludf.DUMMYFUNCTION("""COMPUTED_VALUE"""),105)</f>
        <v>105</v>
      </c>
      <c r="J6" s="6" t="s">
        <v>104</v>
      </c>
      <c r="K6" s="7" t="s">
        <v>204</v>
      </c>
    </row>
    <row r="7" spans="1:11">
      <c r="A7" s="4">
        <f ca="1">IFERROR(__xludf.DUMMYFUNCTION("""COMPUTED_VALUE"""),6)</f>
        <v>6</v>
      </c>
      <c r="B7" s="6" t="s">
        <v>110</v>
      </c>
      <c r="C7" s="7" t="s">
        <v>111</v>
      </c>
      <c r="D7" s="4"/>
      <c r="E7" s="4">
        <f ca="1">IFERROR(__xludf.DUMMYFUNCTION("""COMPUTED_VALUE"""),56)</f>
        <v>56</v>
      </c>
      <c r="F7" s="8" t="s">
        <v>150</v>
      </c>
      <c r="G7" s="7" t="s">
        <v>151</v>
      </c>
      <c r="H7" s="4"/>
      <c r="I7" s="4">
        <f ca="1">IFERROR(__xludf.DUMMYFUNCTION("""COMPUTED_VALUE"""),106)</f>
        <v>106</v>
      </c>
      <c r="J7" s="6" t="s">
        <v>104</v>
      </c>
      <c r="K7" s="7" t="s">
        <v>270</v>
      </c>
    </row>
    <row r="8" spans="1:11">
      <c r="A8" s="4">
        <f ca="1">IFERROR(__xludf.DUMMYFUNCTION("""COMPUTED_VALUE"""),7)</f>
        <v>7</v>
      </c>
      <c r="B8" s="6" t="s">
        <v>113</v>
      </c>
      <c r="C8" s="7" t="s">
        <v>112</v>
      </c>
      <c r="D8" s="4"/>
      <c r="E8" s="4">
        <f ca="1">IFERROR(__xludf.DUMMYFUNCTION("""COMPUTED_VALUE"""),57)</f>
        <v>57</v>
      </c>
      <c r="F8" s="6" t="s">
        <v>133</v>
      </c>
      <c r="G8" s="7" t="s">
        <v>162</v>
      </c>
      <c r="H8" s="4"/>
      <c r="I8" s="4">
        <f ca="1">IFERROR(__xludf.DUMMYFUNCTION("""COMPUTED_VALUE"""),107)</f>
        <v>107</v>
      </c>
      <c r="J8" s="6" t="s">
        <v>253</v>
      </c>
      <c r="K8" s="7" t="s">
        <v>254</v>
      </c>
    </row>
    <row r="9" spans="1:11">
      <c r="A9" s="4">
        <f ca="1">IFERROR(__xludf.DUMMYFUNCTION("""COMPUTED_VALUE"""),8)</f>
        <v>8</v>
      </c>
      <c r="B9" s="6" t="s">
        <v>109</v>
      </c>
      <c r="C9" s="7" t="s">
        <v>114</v>
      </c>
      <c r="D9" s="4"/>
      <c r="E9" s="4">
        <f ca="1">IFERROR(__xludf.DUMMYFUNCTION("""COMPUTED_VALUE"""),58)</f>
        <v>58</v>
      </c>
      <c r="F9" s="6" t="s">
        <v>117</v>
      </c>
      <c r="G9" s="7" t="s">
        <v>152</v>
      </c>
      <c r="H9" s="4"/>
      <c r="I9" s="4">
        <f ca="1">IFERROR(__xludf.DUMMYFUNCTION("""COMPUTED_VALUE"""),108)</f>
        <v>108</v>
      </c>
      <c r="J9" s="6" t="s">
        <v>104</v>
      </c>
      <c r="K9" s="7" t="s">
        <v>203</v>
      </c>
    </row>
    <row r="10" spans="1:11">
      <c r="A10" s="4">
        <f ca="1">IFERROR(__xludf.DUMMYFUNCTION("""COMPUTED_VALUE"""),9)</f>
        <v>9</v>
      </c>
      <c r="B10" s="5" t="s">
        <v>104</v>
      </c>
      <c r="C10" s="7" t="s">
        <v>115</v>
      </c>
      <c r="D10" s="4"/>
      <c r="E10" s="4">
        <f ca="1">IFERROR(__xludf.DUMMYFUNCTION("""COMPUTED_VALUE"""),59)</f>
        <v>59</v>
      </c>
      <c r="F10" s="5" t="s">
        <v>104</v>
      </c>
      <c r="G10" s="7" t="s">
        <v>161</v>
      </c>
      <c r="H10" s="4"/>
      <c r="I10" s="4">
        <f ca="1">IFERROR(__xludf.DUMMYFUNCTION("""COMPUTED_VALUE"""),109)</f>
        <v>109</v>
      </c>
      <c r="J10" s="5" t="s">
        <v>200</v>
      </c>
      <c r="K10" s="7" t="s">
        <v>223</v>
      </c>
    </row>
    <row r="11" spans="1:11">
      <c r="A11" s="4">
        <f ca="1">IFERROR(__xludf.DUMMYFUNCTION("""COMPUTED_VALUE"""),10)</f>
        <v>10</v>
      </c>
      <c r="B11" s="5" t="s">
        <v>104</v>
      </c>
      <c r="C11" s="7" t="s">
        <v>116</v>
      </c>
      <c r="D11" s="4"/>
      <c r="E11" s="4">
        <f ca="1">IFERROR(__xludf.DUMMYFUNCTION("""COMPUTED_VALUE"""),60)</f>
        <v>60</v>
      </c>
      <c r="F11" s="6" t="s">
        <v>104</v>
      </c>
      <c r="G11" s="7" t="s">
        <v>189</v>
      </c>
      <c r="H11" s="4"/>
      <c r="I11" s="4">
        <f ca="1">IFERROR(__xludf.DUMMYFUNCTION("""COMPUTED_VALUE"""),110)</f>
        <v>110</v>
      </c>
      <c r="J11" s="6" t="s">
        <v>104</v>
      </c>
      <c r="K11" s="7" t="s">
        <v>224</v>
      </c>
    </row>
    <row r="12" spans="1:11">
      <c r="A12" s="4">
        <f ca="1">IFERROR(__xludf.DUMMYFUNCTION("""COMPUTED_VALUE"""),11)</f>
        <v>11</v>
      </c>
      <c r="B12" s="6" t="s">
        <v>117</v>
      </c>
      <c r="C12" s="7" t="s">
        <v>118</v>
      </c>
      <c r="D12" s="4"/>
      <c r="E12" s="4">
        <f ca="1">IFERROR(__xludf.DUMMYFUNCTION("""COMPUTED_VALUE"""),61)</f>
        <v>61</v>
      </c>
      <c r="F12" s="6" t="s">
        <v>104</v>
      </c>
      <c r="G12" s="10" t="s">
        <v>168</v>
      </c>
      <c r="H12" s="4"/>
      <c r="I12" s="4">
        <f ca="1">IFERROR(__xludf.DUMMYFUNCTION("""COMPUTED_VALUE"""),111)</f>
        <v>111</v>
      </c>
      <c r="J12" s="5" t="s">
        <v>104</v>
      </c>
      <c r="K12" s="7" t="s">
        <v>225</v>
      </c>
    </row>
    <row r="13" spans="1:11">
      <c r="A13" s="4">
        <f ca="1">IFERROR(__xludf.DUMMYFUNCTION("""COMPUTED_VALUE"""),12)</f>
        <v>12</v>
      </c>
      <c r="B13" s="5" t="s">
        <v>109</v>
      </c>
      <c r="C13" s="7" t="s">
        <v>119</v>
      </c>
      <c r="D13" s="4"/>
      <c r="E13" s="4">
        <f ca="1">IFERROR(__xludf.DUMMYFUNCTION("""COMPUTED_VALUE"""),62)</f>
        <v>62</v>
      </c>
      <c r="F13" s="5" t="s">
        <v>113</v>
      </c>
      <c r="G13" s="7" t="s">
        <v>202</v>
      </c>
      <c r="H13" s="4"/>
      <c r="I13" s="4">
        <f ca="1">IFERROR(__xludf.DUMMYFUNCTION("""COMPUTED_VALUE"""),112)</f>
        <v>112</v>
      </c>
      <c r="J13" s="5" t="s">
        <v>104</v>
      </c>
      <c r="K13" s="7" t="s">
        <v>226</v>
      </c>
    </row>
    <row r="14" spans="1:11">
      <c r="A14" s="4">
        <f ca="1">IFERROR(__xludf.DUMMYFUNCTION("""COMPUTED_VALUE"""),13)</f>
        <v>13</v>
      </c>
      <c r="B14" s="6" t="s">
        <v>113</v>
      </c>
      <c r="C14" s="7" t="s">
        <v>121</v>
      </c>
      <c r="D14" s="4"/>
      <c r="E14" s="4">
        <v>63</v>
      </c>
      <c r="F14" s="6" t="s">
        <v>104</v>
      </c>
      <c r="G14" s="7" t="s">
        <v>172</v>
      </c>
      <c r="H14" s="4"/>
      <c r="I14" s="4">
        <f ca="1">IFERROR(__xludf.DUMMYFUNCTION("""COMPUTED_VALUE"""),113)</f>
        <v>113</v>
      </c>
      <c r="J14" s="5" t="s">
        <v>104</v>
      </c>
      <c r="K14" s="7" t="s">
        <v>213</v>
      </c>
    </row>
    <row r="15" spans="1:11">
      <c r="A15" s="4">
        <f ca="1">IFERROR(__xludf.DUMMYFUNCTION("""COMPUTED_VALUE"""),14)</f>
        <v>14</v>
      </c>
      <c r="B15" s="5" t="s">
        <v>113</v>
      </c>
      <c r="C15" s="7" t="s">
        <v>120</v>
      </c>
      <c r="D15" s="4"/>
      <c r="E15" s="4">
        <f ca="1">IFERROR(__xludf.DUMMYFUNCTION("""COMPUTED_VALUE"""),64)</f>
        <v>64</v>
      </c>
      <c r="F15" s="5" t="s">
        <v>104</v>
      </c>
      <c r="G15" s="7" t="s">
        <v>179</v>
      </c>
      <c r="H15" s="4"/>
      <c r="I15" s="4">
        <f ca="1">IFERROR(__xludf.DUMMYFUNCTION("""COMPUTED_VALUE"""),114)</f>
        <v>114</v>
      </c>
      <c r="J15" s="5" t="s">
        <v>104</v>
      </c>
      <c r="K15" s="7" t="s">
        <v>222</v>
      </c>
    </row>
    <row r="16" spans="1:11">
      <c r="A16" s="4">
        <f ca="1">IFERROR(__xludf.DUMMYFUNCTION("""COMPUTED_VALUE"""),15)</f>
        <v>15</v>
      </c>
      <c r="B16" s="6" t="s">
        <v>109</v>
      </c>
      <c r="C16" s="7" t="s">
        <v>122</v>
      </c>
      <c r="D16" s="4"/>
      <c r="E16" s="4">
        <f ca="1">IFERROR(__xludf.DUMMYFUNCTION("""COMPUTED_VALUE"""),65)</f>
        <v>65</v>
      </c>
      <c r="F16" s="5" t="s">
        <v>133</v>
      </c>
      <c r="G16" s="7" t="s">
        <v>184</v>
      </c>
      <c r="H16" s="4"/>
      <c r="I16" s="4">
        <f ca="1">IFERROR(__xludf.DUMMYFUNCTION("""COMPUTED_VALUE"""),115)</f>
        <v>115</v>
      </c>
      <c r="J16" s="6" t="s">
        <v>104</v>
      </c>
      <c r="K16" s="7" t="s">
        <v>234</v>
      </c>
    </row>
    <row r="17" spans="1:11">
      <c r="A17" s="4">
        <f ca="1">IFERROR(__xludf.DUMMYFUNCTION("""COMPUTED_VALUE"""),16)</f>
        <v>16</v>
      </c>
      <c r="B17" s="6" t="s">
        <v>113</v>
      </c>
      <c r="C17" s="7" t="s">
        <v>125</v>
      </c>
      <c r="D17" s="4"/>
      <c r="E17" s="4">
        <f ca="1">IFERROR(__xludf.DUMMYFUNCTION("""COMPUTED_VALUE"""),66)</f>
        <v>66</v>
      </c>
      <c r="F17" s="5" t="s">
        <v>170</v>
      </c>
      <c r="G17" s="7" t="s">
        <v>185</v>
      </c>
      <c r="H17" s="7"/>
      <c r="I17" s="4">
        <f ca="1">IFERROR(__xludf.DUMMYFUNCTION("""COMPUTED_VALUE"""),116)</f>
        <v>116</v>
      </c>
      <c r="J17" s="6" t="s">
        <v>235</v>
      </c>
      <c r="K17" s="7" t="s">
        <v>236</v>
      </c>
    </row>
    <row r="18" spans="1:11">
      <c r="A18" s="4">
        <f ca="1">IFERROR(__xludf.DUMMYFUNCTION("""COMPUTED_VALUE"""),17)</f>
        <v>17</v>
      </c>
      <c r="B18" s="6" t="s">
        <v>113</v>
      </c>
      <c r="C18" s="7" t="s">
        <v>126</v>
      </c>
      <c r="D18" s="4"/>
      <c r="E18" s="4">
        <f ca="1">IFERROR(__xludf.DUMMYFUNCTION("""COMPUTED_VALUE"""),67)</f>
        <v>67</v>
      </c>
      <c r="F18" s="5" t="s">
        <v>113</v>
      </c>
      <c r="G18" s="7" t="s">
        <v>191</v>
      </c>
      <c r="H18" s="7"/>
      <c r="I18" s="4">
        <f ca="1">IFERROR(__xludf.DUMMYFUNCTION("""COMPUTED_VALUE"""),117)</f>
        <v>117</v>
      </c>
      <c r="J18" s="5" t="s">
        <v>117</v>
      </c>
      <c r="K18" s="7" t="s">
        <v>238</v>
      </c>
    </row>
    <row r="19" spans="1:11">
      <c r="A19" s="4">
        <f ca="1">IFERROR(__xludf.DUMMYFUNCTION("""COMPUTED_VALUE"""),18)</f>
        <v>18</v>
      </c>
      <c r="B19" s="5" t="s">
        <v>109</v>
      </c>
      <c r="C19" s="7" t="s">
        <v>124</v>
      </c>
      <c r="D19" s="4"/>
      <c r="E19" s="4">
        <f ca="1">IFERROR(__xludf.DUMMYFUNCTION("""COMPUTED_VALUE"""),68)</f>
        <v>68</v>
      </c>
      <c r="F19" s="6" t="s">
        <v>104</v>
      </c>
      <c r="G19" s="7" t="s">
        <v>211</v>
      </c>
      <c r="H19" s="4"/>
      <c r="I19" s="4">
        <f ca="1">IFERROR(__xludf.DUMMYFUNCTION("""COMPUTED_VALUE"""),118)</f>
        <v>118</v>
      </c>
      <c r="J19" s="5" t="s">
        <v>205</v>
      </c>
      <c r="K19" s="7" t="s">
        <v>239</v>
      </c>
    </row>
    <row r="20" spans="1:11">
      <c r="A20" s="4">
        <f ca="1">IFERROR(__xludf.DUMMYFUNCTION("""COMPUTED_VALUE"""),19)</f>
        <v>19</v>
      </c>
      <c r="B20" s="5" t="s">
        <v>109</v>
      </c>
      <c r="C20" s="7" t="s">
        <v>123</v>
      </c>
      <c r="D20" s="4"/>
      <c r="E20" s="4">
        <f ca="1">IFERROR(__xludf.DUMMYFUNCTION("""COMPUTED_VALUE"""),69)</f>
        <v>69</v>
      </c>
      <c r="F20" s="5" t="s">
        <v>109</v>
      </c>
      <c r="G20" s="7" t="s">
        <v>165</v>
      </c>
      <c r="H20" s="4"/>
      <c r="I20" s="4">
        <f ca="1">IFERROR(__xludf.DUMMYFUNCTION("""COMPUTED_VALUE"""),119)</f>
        <v>119</v>
      </c>
      <c r="J20" s="5" t="s">
        <v>109</v>
      </c>
      <c r="K20" s="7" t="s">
        <v>243</v>
      </c>
    </row>
    <row r="21" spans="1:11">
      <c r="A21" s="4">
        <f ca="1">IFERROR(__xludf.DUMMYFUNCTION("""COMPUTED_VALUE"""),20)</f>
        <v>20</v>
      </c>
      <c r="B21" s="5" t="s">
        <v>104</v>
      </c>
      <c r="C21" s="7" t="s">
        <v>127</v>
      </c>
      <c r="D21" s="4"/>
      <c r="E21" s="4">
        <f ca="1">IFERROR(__xludf.DUMMYFUNCTION("""COMPUTED_VALUE"""),70)</f>
        <v>70</v>
      </c>
      <c r="F21" s="5" t="s">
        <v>104</v>
      </c>
      <c r="G21" s="7" t="s">
        <v>174</v>
      </c>
      <c r="H21" s="4"/>
      <c r="I21" s="4">
        <f ca="1">IFERROR(__xludf.DUMMYFUNCTION("""COMPUTED_VALUE"""),120)</f>
        <v>120</v>
      </c>
      <c r="J21" s="6" t="s">
        <v>104</v>
      </c>
      <c r="K21" s="7" t="s">
        <v>244</v>
      </c>
    </row>
    <row r="22" spans="1:11">
      <c r="A22" s="4">
        <f ca="1">IFERROR(__xludf.DUMMYFUNCTION("""COMPUTED_VALUE"""),21)</f>
        <v>21</v>
      </c>
      <c r="B22" s="5" t="s">
        <v>117</v>
      </c>
      <c r="C22" s="7" t="s">
        <v>128</v>
      </c>
      <c r="D22" s="4"/>
      <c r="E22" s="4">
        <f ca="1">IFERROR(__xludf.DUMMYFUNCTION("""COMPUTED_VALUE"""),71)</f>
        <v>71</v>
      </c>
      <c r="F22" s="5" t="s">
        <v>109</v>
      </c>
      <c r="G22" s="7" t="s">
        <v>159</v>
      </c>
      <c r="H22" s="4"/>
      <c r="I22" s="4">
        <f ca="1">IFERROR(__xludf.DUMMYFUNCTION("""COMPUTED_VALUE"""),121)</f>
        <v>121</v>
      </c>
      <c r="J22" s="5" t="s">
        <v>104</v>
      </c>
      <c r="K22" s="7" t="s">
        <v>227</v>
      </c>
    </row>
    <row r="23" spans="1:11">
      <c r="A23" s="4">
        <f ca="1">IFERROR(__xludf.DUMMYFUNCTION("""COMPUTED_VALUE"""),22)</f>
        <v>22</v>
      </c>
      <c r="B23" s="6" t="s">
        <v>104</v>
      </c>
      <c r="C23" s="7" t="s">
        <v>129</v>
      </c>
      <c r="D23" s="7"/>
      <c r="E23" s="4">
        <f ca="1">IFERROR(__xludf.DUMMYFUNCTION("""COMPUTED_VALUE"""),72)</f>
        <v>72</v>
      </c>
      <c r="F23" s="5" t="s">
        <v>117</v>
      </c>
      <c r="G23" s="7" t="s">
        <v>230</v>
      </c>
      <c r="H23" s="7"/>
      <c r="I23" s="4">
        <f ca="1">IFERROR(__xludf.DUMMYFUNCTION("""COMPUTED_VALUE"""),122)</f>
        <v>122</v>
      </c>
      <c r="J23" s="5" t="s">
        <v>104</v>
      </c>
      <c r="K23" s="7" t="s">
        <v>228</v>
      </c>
    </row>
    <row r="24" spans="1:11">
      <c r="A24" s="4">
        <f ca="1">IFERROR(__xludf.DUMMYFUNCTION("""COMPUTED_VALUE"""),23)</f>
        <v>23</v>
      </c>
      <c r="B24" s="6" t="s">
        <v>131</v>
      </c>
      <c r="C24" s="7" t="s">
        <v>130</v>
      </c>
      <c r="D24" s="4"/>
      <c r="E24" s="4">
        <f ca="1">IFERROR(__xludf.DUMMYFUNCTION("""COMPUTED_VALUE"""),73)</f>
        <v>73</v>
      </c>
      <c r="F24" s="6" t="s">
        <v>113</v>
      </c>
      <c r="G24" s="7" t="s">
        <v>231</v>
      </c>
      <c r="H24" s="4"/>
      <c r="I24" s="4">
        <f ca="1">IFERROR(__xludf.DUMMYFUNCTION("""COMPUTED_VALUE"""),123)</f>
        <v>123</v>
      </c>
      <c r="J24" s="6" t="s">
        <v>117</v>
      </c>
      <c r="K24" s="7" t="s">
        <v>242</v>
      </c>
    </row>
    <row r="25" spans="1:11">
      <c r="A25" s="4">
        <f ca="1">IFERROR(__xludf.DUMMYFUNCTION("""COMPUTED_VALUE"""),24)</f>
        <v>24</v>
      </c>
      <c r="B25" s="6" t="s">
        <v>133</v>
      </c>
      <c r="C25" s="7" t="s">
        <v>134</v>
      </c>
      <c r="D25" s="4"/>
      <c r="E25" s="4">
        <f ca="1">IFERROR(__xludf.DUMMYFUNCTION("""COMPUTED_VALUE"""),74)</f>
        <v>74</v>
      </c>
      <c r="F25" s="5" t="s">
        <v>109</v>
      </c>
      <c r="G25" s="7" t="s">
        <v>199</v>
      </c>
      <c r="H25" s="4"/>
      <c r="I25" s="4">
        <f ca="1">IFERROR(__xludf.DUMMYFUNCTION("""COMPUTED_VALUE"""),124)</f>
        <v>124</v>
      </c>
      <c r="J25" s="6" t="s">
        <v>113</v>
      </c>
      <c r="K25" s="7" t="s">
        <v>250</v>
      </c>
    </row>
    <row r="26" spans="1:11">
      <c r="A26" s="4">
        <f ca="1">IFERROR(__xludf.DUMMYFUNCTION("""COMPUTED_VALUE"""),25)</f>
        <v>25</v>
      </c>
      <c r="B26" s="5" t="s">
        <v>117</v>
      </c>
      <c r="C26" s="7" t="s">
        <v>135</v>
      </c>
      <c r="D26" s="4"/>
      <c r="E26" s="4">
        <f ca="1">IFERROR(__xludf.DUMMYFUNCTION("""COMPUTED_VALUE"""),75)</f>
        <v>75</v>
      </c>
      <c r="F26" s="6" t="s">
        <v>170</v>
      </c>
      <c r="G26" s="7" t="s">
        <v>178</v>
      </c>
      <c r="H26" s="4"/>
      <c r="I26" s="4">
        <f ca="1">IFERROR(__xludf.DUMMYFUNCTION("""COMPUTED_VALUE"""),125)</f>
        <v>125</v>
      </c>
      <c r="J26" s="5" t="s">
        <v>104</v>
      </c>
      <c r="K26" s="7" t="s">
        <v>249</v>
      </c>
    </row>
    <row r="27" spans="1:11">
      <c r="A27" s="4">
        <f ca="1">IFERROR(__xludf.DUMMYFUNCTION("""COMPUTED_VALUE"""),26)</f>
        <v>26</v>
      </c>
      <c r="B27" s="5" t="s">
        <v>109</v>
      </c>
      <c r="C27" s="7" t="s">
        <v>136</v>
      </c>
      <c r="D27" s="4"/>
      <c r="E27" s="4">
        <f ca="1">IFERROR(__xludf.DUMMYFUNCTION("""COMPUTED_VALUE"""),76)</f>
        <v>76</v>
      </c>
      <c r="F27" s="5" t="s">
        <v>104</v>
      </c>
      <c r="G27" s="7" t="s">
        <v>175</v>
      </c>
      <c r="H27" s="4"/>
      <c r="I27" s="4">
        <f ca="1">IFERROR(__xludf.DUMMYFUNCTION("""COMPUTED_VALUE"""),126)</f>
        <v>126</v>
      </c>
      <c r="J27" s="8" t="s">
        <v>109</v>
      </c>
      <c r="K27" s="7" t="s">
        <v>252</v>
      </c>
    </row>
    <row r="28" spans="1:11">
      <c r="A28" s="4">
        <f ca="1">IFERROR(__xludf.DUMMYFUNCTION("""COMPUTED_VALUE"""),27)</f>
        <v>27</v>
      </c>
      <c r="B28" s="6" t="s">
        <v>104</v>
      </c>
      <c r="C28" s="7" t="s">
        <v>137</v>
      </c>
      <c r="D28" s="4"/>
      <c r="E28" s="4">
        <f ca="1">IFERROR(__xludf.DUMMYFUNCTION("""COMPUTED_VALUE"""),77)</f>
        <v>77</v>
      </c>
      <c r="F28" s="5" t="s">
        <v>104</v>
      </c>
      <c r="G28" s="7" t="s">
        <v>160</v>
      </c>
      <c r="H28" s="4"/>
      <c r="I28" s="4">
        <f ca="1">IFERROR(__xludf.DUMMYFUNCTION("""COMPUTED_VALUE"""),127)</f>
        <v>127</v>
      </c>
      <c r="J28" s="6" t="s">
        <v>180</v>
      </c>
      <c r="K28" s="7" t="s">
        <v>241</v>
      </c>
    </row>
    <row r="29" spans="1:11">
      <c r="A29" s="4">
        <f ca="1">IFERROR(__xludf.DUMMYFUNCTION("""COMPUTED_VALUE"""),28)</f>
        <v>28</v>
      </c>
      <c r="B29" s="6" t="s">
        <v>104</v>
      </c>
      <c r="C29" s="7" t="s">
        <v>141</v>
      </c>
      <c r="D29" s="4"/>
      <c r="E29" s="4">
        <f ca="1">IFERROR(__xludf.DUMMYFUNCTION("""COMPUTED_VALUE"""),78)</f>
        <v>78</v>
      </c>
      <c r="F29" s="5" t="s">
        <v>104</v>
      </c>
      <c r="G29" s="7" t="s">
        <v>173</v>
      </c>
      <c r="H29" s="4"/>
      <c r="I29" s="4">
        <f ca="1">IFERROR(__xludf.DUMMYFUNCTION("""COMPUTED_VALUE"""),128)</f>
        <v>128</v>
      </c>
      <c r="J29" s="5" t="s">
        <v>104</v>
      </c>
      <c r="K29" s="7" t="s">
        <v>232</v>
      </c>
    </row>
    <row r="30" spans="1:11">
      <c r="A30" s="4">
        <f ca="1">IFERROR(__xludf.DUMMYFUNCTION("""COMPUTED_VALUE"""),29)</f>
        <v>29</v>
      </c>
      <c r="B30" s="6" t="s">
        <v>117</v>
      </c>
      <c r="C30" s="7" t="s">
        <v>146</v>
      </c>
      <c r="D30" s="4"/>
      <c r="E30" s="4">
        <f ca="1">IFERROR(__xludf.DUMMYFUNCTION("""COMPUTED_VALUE"""),79)</f>
        <v>79</v>
      </c>
      <c r="F30" s="6" t="s">
        <v>104</v>
      </c>
      <c r="G30" s="7" t="s">
        <v>207</v>
      </c>
      <c r="H30" s="4"/>
      <c r="I30" s="4">
        <f ca="1">IFERROR(__xludf.DUMMYFUNCTION("""COMPUTED_VALUE"""),129)</f>
        <v>129</v>
      </c>
      <c r="J30" s="5" t="s">
        <v>104</v>
      </c>
      <c r="K30" s="7" t="s">
        <v>251</v>
      </c>
    </row>
    <row r="31" spans="1:11">
      <c r="A31" s="4">
        <f ca="1">IFERROR(__xludf.DUMMYFUNCTION("""COMPUTED_VALUE"""),30)</f>
        <v>30</v>
      </c>
      <c r="B31" s="5" t="s">
        <v>113</v>
      </c>
      <c r="C31" s="7" t="s">
        <v>145</v>
      </c>
      <c r="D31" s="4"/>
      <c r="E31" s="4">
        <f ca="1">IFERROR(__xludf.DUMMYFUNCTION("""COMPUTED_VALUE"""),80)</f>
        <v>80</v>
      </c>
      <c r="F31" s="6" t="s">
        <v>113</v>
      </c>
      <c r="G31" s="7" t="s">
        <v>192</v>
      </c>
      <c r="H31" s="4"/>
      <c r="I31" s="4">
        <f ca="1">IFERROR(__xludf.DUMMYFUNCTION("""COMPUTED_VALUE"""),130)</f>
        <v>130</v>
      </c>
      <c r="J31" s="6" t="s">
        <v>133</v>
      </c>
      <c r="K31" s="7" t="s">
        <v>255</v>
      </c>
    </row>
    <row r="32" spans="1:11">
      <c r="A32" s="4">
        <f ca="1">IFERROR(__xludf.DUMMYFUNCTION("""COMPUTED_VALUE"""),31)</f>
        <v>31</v>
      </c>
      <c r="B32" s="5" t="s">
        <v>104</v>
      </c>
      <c r="C32" s="7" t="s">
        <v>139</v>
      </c>
      <c r="D32" s="4"/>
      <c r="E32" s="4">
        <f ca="1">IFERROR(__xludf.DUMMYFUNCTION("""COMPUTED_VALUE"""),81)</f>
        <v>81</v>
      </c>
      <c r="F32" s="6" t="s">
        <v>104</v>
      </c>
      <c r="G32" s="7" t="s">
        <v>186</v>
      </c>
      <c r="H32" s="4"/>
      <c r="I32" s="4">
        <f ca="1">IFERROR(__xludf.DUMMYFUNCTION("""COMPUTED_VALUE"""),131)</f>
        <v>131</v>
      </c>
      <c r="J32" s="5" t="s">
        <v>133</v>
      </c>
      <c r="K32" s="7" t="s">
        <v>248</v>
      </c>
    </row>
    <row r="33" spans="1:11">
      <c r="A33" s="4">
        <f ca="1">IFERROR(__xludf.DUMMYFUNCTION("""COMPUTED_VALUE"""),32)</f>
        <v>32</v>
      </c>
      <c r="B33" s="6" t="s">
        <v>104</v>
      </c>
      <c r="C33" s="7" t="s">
        <v>147</v>
      </c>
      <c r="D33" s="4"/>
      <c r="E33" s="4">
        <f ca="1">IFERROR(__xludf.DUMMYFUNCTION("""COMPUTED_VALUE"""),82)</f>
        <v>82</v>
      </c>
      <c r="F33" s="5" t="s">
        <v>117</v>
      </c>
      <c r="G33" s="7" t="s">
        <v>187</v>
      </c>
      <c r="H33" s="4"/>
      <c r="I33" s="4">
        <f ca="1">IFERROR(__xludf.DUMMYFUNCTION("""COMPUTED_VALUE"""),132)</f>
        <v>132</v>
      </c>
      <c r="J33" s="5" t="s">
        <v>117</v>
      </c>
      <c r="K33" s="7" t="s">
        <v>247</v>
      </c>
    </row>
    <row r="34" spans="1:11">
      <c r="A34" s="4">
        <f ca="1">IFERROR(__xludf.DUMMYFUNCTION("""COMPUTED_VALUE"""),33)</f>
        <v>33</v>
      </c>
      <c r="B34" s="5" t="s">
        <v>117</v>
      </c>
      <c r="C34" s="7" t="s">
        <v>164</v>
      </c>
      <c r="D34" s="4"/>
      <c r="E34" s="4">
        <f ca="1">IFERROR(__xludf.DUMMYFUNCTION("""COMPUTED_VALUE"""),83)</f>
        <v>83</v>
      </c>
      <c r="F34" s="8" t="s">
        <v>208</v>
      </c>
      <c r="G34" s="7" t="s">
        <v>209</v>
      </c>
      <c r="H34" s="4"/>
      <c r="I34" s="4">
        <f ca="1">IFERROR(__xludf.DUMMYFUNCTION("""COMPUTED_VALUE"""),133)</f>
        <v>133</v>
      </c>
      <c r="J34" s="6" t="s">
        <v>271</v>
      </c>
      <c r="K34" s="7" t="s">
        <v>245</v>
      </c>
    </row>
    <row r="35" spans="1:11">
      <c r="A35" s="4">
        <f ca="1">IFERROR(__xludf.DUMMYFUNCTION("""COMPUTED_VALUE"""),34)</f>
        <v>34</v>
      </c>
      <c r="B35" s="5" t="s">
        <v>117</v>
      </c>
      <c r="C35" s="10" t="s">
        <v>169</v>
      </c>
      <c r="D35" s="4"/>
      <c r="E35" s="4">
        <f ca="1">IFERROR(__xludf.DUMMYFUNCTION("""COMPUTED_VALUE"""),84)</f>
        <v>84</v>
      </c>
      <c r="F35" s="6" t="s">
        <v>104</v>
      </c>
      <c r="G35" s="7" t="s">
        <v>194</v>
      </c>
      <c r="H35" s="4"/>
      <c r="I35" s="4">
        <f ca="1">IFERROR(__xludf.DUMMYFUNCTION("""COMPUTED_VALUE"""),134)</f>
        <v>134</v>
      </c>
      <c r="J35" s="6" t="s">
        <v>104</v>
      </c>
      <c r="K35" s="7" t="s">
        <v>246</v>
      </c>
    </row>
    <row r="36" spans="1:11">
      <c r="A36" s="4">
        <f ca="1">IFERROR(__xludf.DUMMYFUNCTION("""COMPUTED_VALUE"""),35)</f>
        <v>35</v>
      </c>
      <c r="B36" s="5" t="s">
        <v>104</v>
      </c>
      <c r="C36" s="7" t="s">
        <v>149</v>
      </c>
      <c r="D36" s="4"/>
      <c r="E36" s="4">
        <f ca="1">IFERROR(__xludf.DUMMYFUNCTION("""COMPUTED_VALUE"""),85)</f>
        <v>85</v>
      </c>
      <c r="F36" s="5" t="s">
        <v>104</v>
      </c>
      <c r="G36" s="7" t="s">
        <v>183</v>
      </c>
      <c r="H36" s="4"/>
      <c r="I36" s="4">
        <f ca="1">IFERROR(__xludf.DUMMYFUNCTION("""COMPUTED_VALUE"""),135)</f>
        <v>135</v>
      </c>
      <c r="J36" s="5" t="s">
        <v>109</v>
      </c>
      <c r="K36" s="7" t="s">
        <v>240</v>
      </c>
    </row>
    <row r="37" spans="1:11">
      <c r="A37" s="4">
        <f ca="1">IFERROR(__xludf.DUMMYFUNCTION("""COMPUTED_VALUE"""),36)</f>
        <v>36</v>
      </c>
      <c r="B37" s="5" t="s">
        <v>113</v>
      </c>
      <c r="C37" s="7" t="s">
        <v>148</v>
      </c>
      <c r="D37" s="4"/>
      <c r="E37" s="4">
        <f ca="1">IFERROR(__xludf.DUMMYFUNCTION("""COMPUTED_VALUE"""),86)</f>
        <v>86</v>
      </c>
      <c r="F37" s="6" t="s">
        <v>104</v>
      </c>
      <c r="G37" s="7" t="s">
        <v>212</v>
      </c>
      <c r="H37" s="4"/>
      <c r="I37" s="4">
        <f ca="1">IFERROR(__xludf.DUMMYFUNCTION("""COMPUTED_VALUE"""),136)</f>
        <v>136</v>
      </c>
      <c r="J37" s="5" t="s">
        <v>117</v>
      </c>
      <c r="K37" s="7" t="s">
        <v>258</v>
      </c>
    </row>
    <row r="38" spans="1:11">
      <c r="A38" s="4">
        <f ca="1">IFERROR(__xludf.DUMMYFUNCTION("""COMPUTED_VALUE"""),37)</f>
        <v>37</v>
      </c>
      <c r="B38" s="5" t="s">
        <v>109</v>
      </c>
      <c r="C38" s="7" t="s">
        <v>138</v>
      </c>
      <c r="D38" s="4"/>
      <c r="E38" s="4">
        <f ca="1">IFERROR(__xludf.DUMMYFUNCTION("""COMPUTED_VALUE"""),87)</f>
        <v>87</v>
      </c>
      <c r="F38" s="6" t="s">
        <v>117</v>
      </c>
      <c r="G38" s="7" t="s">
        <v>193</v>
      </c>
      <c r="H38" s="4"/>
      <c r="I38" s="4">
        <f ca="1">IFERROR(__xludf.DUMMYFUNCTION("""COMPUTED_VALUE"""),137)</f>
        <v>137</v>
      </c>
      <c r="J38" s="5" t="s">
        <v>109</v>
      </c>
      <c r="K38" s="7" t="s">
        <v>260</v>
      </c>
    </row>
    <row r="39" spans="1:11">
      <c r="A39" s="4">
        <f ca="1">IFERROR(__xludf.DUMMYFUNCTION("""COMPUTED_VALUE"""),38)</f>
        <v>38</v>
      </c>
      <c r="B39" s="6" t="s">
        <v>104</v>
      </c>
      <c r="C39" s="7" t="s">
        <v>154</v>
      </c>
      <c r="D39" s="4"/>
      <c r="E39" s="4">
        <f ca="1">IFERROR(__xludf.DUMMYFUNCTION("""COMPUTED_VALUE"""),88)</f>
        <v>88</v>
      </c>
      <c r="F39" s="5" t="s">
        <v>113</v>
      </c>
      <c r="G39" s="7" t="s">
        <v>195</v>
      </c>
      <c r="H39" s="4"/>
      <c r="I39" s="4">
        <f ca="1">IFERROR(__xludf.DUMMYFUNCTION("""COMPUTED_VALUE"""),138)</f>
        <v>138</v>
      </c>
      <c r="J39" s="6" t="s">
        <v>104</v>
      </c>
      <c r="K39" s="7" t="s">
        <v>229</v>
      </c>
    </row>
    <row r="40" spans="1:11">
      <c r="A40" s="4">
        <f ca="1">IFERROR(__xludf.DUMMYFUNCTION("""COMPUTED_VALUE"""),39)</f>
        <v>39</v>
      </c>
      <c r="B40" s="6" t="s">
        <v>117</v>
      </c>
      <c r="C40" s="7" t="s">
        <v>166</v>
      </c>
      <c r="D40" s="4"/>
      <c r="E40" s="4">
        <f ca="1">IFERROR(__xludf.DUMMYFUNCTION("""COMPUTED_VALUE"""),89)</f>
        <v>89</v>
      </c>
      <c r="F40" s="5" t="s">
        <v>131</v>
      </c>
      <c r="G40" s="7" t="s">
        <v>210</v>
      </c>
      <c r="H40" s="4"/>
      <c r="I40" s="4">
        <f ca="1">IFERROR(__xludf.DUMMYFUNCTION("""COMPUTED_VALUE"""),139)</f>
        <v>139</v>
      </c>
      <c r="J40" s="5" t="s">
        <v>133</v>
      </c>
      <c r="K40" s="7" t="s">
        <v>237</v>
      </c>
    </row>
    <row r="41" spans="1:11">
      <c r="A41" s="4">
        <f ca="1">IFERROR(__xludf.DUMMYFUNCTION("""COMPUTED_VALUE"""),40)</f>
        <v>40</v>
      </c>
      <c r="B41" s="5" t="s">
        <v>104</v>
      </c>
      <c r="C41" s="7" t="s">
        <v>144</v>
      </c>
      <c r="D41" s="4"/>
      <c r="E41" s="4">
        <f ca="1">IFERROR(__xludf.DUMMYFUNCTION("""COMPUTED_VALUE"""),90)</f>
        <v>90</v>
      </c>
      <c r="F41" s="5" t="s">
        <v>104</v>
      </c>
      <c r="G41" s="7" t="s">
        <v>214</v>
      </c>
      <c r="H41" s="4"/>
      <c r="I41" s="4">
        <f ca="1">IFERROR(__xludf.DUMMYFUNCTION("""COMPUTED_VALUE"""),140)</f>
        <v>140</v>
      </c>
      <c r="J41" s="5" t="s">
        <v>113</v>
      </c>
      <c r="K41" s="7" t="s">
        <v>257</v>
      </c>
    </row>
    <row r="42" spans="1:11">
      <c r="A42" s="4">
        <f ca="1">IFERROR(__xludf.DUMMYFUNCTION("""COMPUTED_VALUE"""),41)</f>
        <v>41</v>
      </c>
      <c r="B42" s="5" t="s">
        <v>104</v>
      </c>
      <c r="C42" s="7" t="s">
        <v>167</v>
      </c>
      <c r="D42" s="4"/>
      <c r="E42" s="4">
        <f ca="1">IFERROR(__xludf.DUMMYFUNCTION("""COMPUTED_VALUE"""),91)</f>
        <v>91</v>
      </c>
      <c r="F42" s="6" t="s">
        <v>104</v>
      </c>
      <c r="G42" s="7" t="s">
        <v>215</v>
      </c>
      <c r="H42" s="4"/>
      <c r="I42" s="4">
        <f ca="1">IFERROR(__xludf.DUMMYFUNCTION("""COMPUTED_VALUE"""),141)</f>
        <v>141</v>
      </c>
      <c r="J42" s="5" t="s">
        <v>109</v>
      </c>
      <c r="K42" s="7" t="s">
        <v>261</v>
      </c>
    </row>
    <row r="43" spans="1:11">
      <c r="A43" s="4">
        <f ca="1">IFERROR(__xludf.DUMMYFUNCTION("""COMPUTED_VALUE"""),42)</f>
        <v>42</v>
      </c>
      <c r="B43" s="9" t="s">
        <v>143</v>
      </c>
      <c r="C43" s="7" t="s">
        <v>142</v>
      </c>
      <c r="D43" s="4"/>
      <c r="E43" s="4">
        <f ca="1">IFERROR(__xludf.DUMMYFUNCTION("""COMPUTED_VALUE"""),92)</f>
        <v>92</v>
      </c>
      <c r="F43" s="5" t="s">
        <v>200</v>
      </c>
      <c r="G43" s="7" t="s">
        <v>201</v>
      </c>
      <c r="H43" s="4"/>
      <c r="I43" s="4">
        <f ca="1">IFERROR(__xludf.DUMMYFUNCTION("""COMPUTED_VALUE"""),142)</f>
        <v>142</v>
      </c>
      <c r="J43" s="5" t="s">
        <v>104</v>
      </c>
      <c r="K43" s="7" t="s">
        <v>262</v>
      </c>
    </row>
    <row r="44" spans="1:11">
      <c r="A44" s="4">
        <f ca="1">IFERROR(__xludf.DUMMYFUNCTION("""COMPUTED_VALUE"""),43)</f>
        <v>43</v>
      </c>
      <c r="B44" s="5" t="s">
        <v>113</v>
      </c>
      <c r="C44" s="7" t="s">
        <v>182</v>
      </c>
      <c r="D44" s="4"/>
      <c r="E44" s="4">
        <f ca="1">IFERROR(__xludf.DUMMYFUNCTION("""COMPUTED_VALUE"""),93)</f>
        <v>93</v>
      </c>
      <c r="F44" s="6" t="s">
        <v>170</v>
      </c>
      <c r="G44" s="7" t="s">
        <v>220</v>
      </c>
      <c r="H44" s="4"/>
      <c r="I44" s="4">
        <f ca="1">IFERROR(__xludf.DUMMYFUNCTION("""COMPUTED_VALUE"""),143)</f>
        <v>143</v>
      </c>
      <c r="J44" s="5" t="s">
        <v>109</v>
      </c>
      <c r="K44" s="7" t="s">
        <v>263</v>
      </c>
    </row>
    <row r="45" spans="1:11">
      <c r="A45" s="4">
        <f ca="1">IFERROR(__xludf.DUMMYFUNCTION("""COMPUTED_VALUE"""),44)</f>
        <v>44</v>
      </c>
      <c r="B45" s="6" t="s">
        <v>133</v>
      </c>
      <c r="C45" s="7" t="s">
        <v>163</v>
      </c>
      <c r="D45" s="4"/>
      <c r="E45" s="4">
        <f ca="1">IFERROR(__xludf.DUMMYFUNCTION("""COMPUTED_VALUE"""),94)</f>
        <v>94</v>
      </c>
      <c r="F45" s="5" t="s">
        <v>104</v>
      </c>
      <c r="G45" s="7" t="s">
        <v>216</v>
      </c>
      <c r="H45" s="4"/>
      <c r="I45" s="4">
        <f ca="1">IFERROR(__xludf.DUMMYFUNCTION("""COMPUTED_VALUE"""),144)</f>
        <v>144</v>
      </c>
      <c r="J45" s="5" t="s">
        <v>113</v>
      </c>
      <c r="K45" s="7" t="s">
        <v>267</v>
      </c>
    </row>
    <row r="46" spans="1:11">
      <c r="A46" s="4">
        <f ca="1">IFERROR(__xludf.DUMMYFUNCTION("""COMPUTED_VALUE"""),45)</f>
        <v>45</v>
      </c>
      <c r="B46" s="6" t="s">
        <v>109</v>
      </c>
      <c r="C46" s="7" t="s">
        <v>157</v>
      </c>
      <c r="D46" s="4"/>
      <c r="E46" s="4">
        <f ca="1">IFERROR(__xludf.DUMMYFUNCTION("""COMPUTED_VALUE"""),95)</f>
        <v>95</v>
      </c>
      <c r="F46" s="6" t="s">
        <v>117</v>
      </c>
      <c r="G46" s="7" t="s">
        <v>217</v>
      </c>
      <c r="H46" s="4"/>
      <c r="I46" s="4">
        <f ca="1">IFERROR(__xludf.DUMMYFUNCTION("""COMPUTED_VALUE"""),145)</f>
        <v>145</v>
      </c>
      <c r="J46" s="5" t="s">
        <v>113</v>
      </c>
      <c r="K46" s="7" t="s">
        <v>266</v>
      </c>
    </row>
    <row r="47" spans="1:11">
      <c r="A47" s="4">
        <f ca="1">IFERROR(__xludf.DUMMYFUNCTION("""COMPUTED_VALUE"""),46)</f>
        <v>46</v>
      </c>
      <c r="B47" s="5" t="s">
        <v>104</v>
      </c>
      <c r="C47" s="7" t="s">
        <v>140</v>
      </c>
      <c r="D47" s="4"/>
      <c r="E47" s="4">
        <f ca="1">IFERROR(__xludf.DUMMYFUNCTION("""COMPUTED_VALUE"""),96)</f>
        <v>96</v>
      </c>
      <c r="F47" s="7" t="s">
        <v>117</v>
      </c>
      <c r="G47" s="7" t="s">
        <v>268</v>
      </c>
      <c r="H47" s="4"/>
      <c r="I47" s="4">
        <f ca="1">IFERROR(__xludf.DUMMYFUNCTION("""COMPUTED_VALUE"""),146)</f>
        <v>146</v>
      </c>
      <c r="J47" s="5" t="s">
        <v>155</v>
      </c>
      <c r="K47" s="7" t="s">
        <v>265</v>
      </c>
    </row>
    <row r="48" spans="1:11">
      <c r="A48" s="4">
        <f ca="1">IFERROR(__xludf.DUMMYFUNCTION("""COMPUTED_VALUE"""),47)</f>
        <v>47</v>
      </c>
      <c r="B48" s="6" t="s">
        <v>117</v>
      </c>
      <c r="C48" s="7" t="s">
        <v>153</v>
      </c>
      <c r="D48" s="4"/>
      <c r="E48" s="4">
        <f ca="1">IFERROR(__xludf.DUMMYFUNCTION("""COMPUTED_VALUE"""),97)</f>
        <v>97</v>
      </c>
      <c r="F48" s="6" t="s">
        <v>197</v>
      </c>
      <c r="G48" s="7" t="s">
        <v>198</v>
      </c>
      <c r="H48" s="4"/>
      <c r="I48" s="4">
        <f ca="1">IFERROR(__xludf.DUMMYFUNCTION("""COMPUTED_VALUE"""),147)</f>
        <v>147</v>
      </c>
      <c r="J48" s="5" t="s">
        <v>104</v>
      </c>
      <c r="K48" s="7" t="s">
        <v>264</v>
      </c>
    </row>
    <row r="49" spans="1:11">
      <c r="A49" s="4">
        <f ca="1">IFERROR(__xludf.DUMMYFUNCTION("""COMPUTED_VALUE"""),48)</f>
        <v>48</v>
      </c>
      <c r="B49" s="6" t="s">
        <v>180</v>
      </c>
      <c r="C49" s="7" t="s">
        <v>181</v>
      </c>
      <c r="D49" s="4"/>
      <c r="E49" s="4">
        <f ca="1">IFERROR(__xludf.DUMMYFUNCTION("""COMPUTED_VALUE"""),98)</f>
        <v>98</v>
      </c>
      <c r="F49" s="5" t="s">
        <v>104</v>
      </c>
      <c r="G49" s="7" t="s">
        <v>219</v>
      </c>
      <c r="H49" s="4"/>
      <c r="I49" s="4">
        <f ca="1">IFERROR(__xludf.DUMMYFUNCTION("""COMPUTED_VALUE"""),148)</f>
        <v>148</v>
      </c>
      <c r="J49" s="6" t="s">
        <v>104</v>
      </c>
      <c r="K49" s="7" t="s">
        <v>259</v>
      </c>
    </row>
    <row r="50" spans="1:11">
      <c r="A50" s="4">
        <f ca="1">IFERROR(__xludf.DUMMYFUNCTION("""COMPUTED_VALUE"""),49)</f>
        <v>49</v>
      </c>
      <c r="B50" s="6" t="s">
        <v>170</v>
      </c>
      <c r="C50" s="7" t="s">
        <v>171</v>
      </c>
      <c r="D50" s="4"/>
      <c r="E50" s="4">
        <f ca="1">IFERROR(__xludf.DUMMYFUNCTION("""COMPUTED_VALUE"""),99)</f>
        <v>99</v>
      </c>
      <c r="F50" s="6" t="s">
        <v>113</v>
      </c>
      <c r="G50" s="7" t="s">
        <v>221</v>
      </c>
      <c r="H50" s="4"/>
      <c r="I50" s="4">
        <f ca="1">IFERROR(__xludf.DUMMYFUNCTION("""COMPUTED_VALUE"""),149)</f>
        <v>149</v>
      </c>
      <c r="J50" s="6" t="s">
        <v>131</v>
      </c>
      <c r="K50" s="7" t="s">
        <v>256</v>
      </c>
    </row>
    <row r="51" spans="1:11">
      <c r="A51" s="4">
        <f ca="1">IFERROR(__xludf.DUMMYFUNCTION("""COMPUTED_VALUE"""),50)</f>
        <v>50</v>
      </c>
      <c r="B51" s="5" t="s">
        <v>131</v>
      </c>
      <c r="C51" s="7" t="s">
        <v>177</v>
      </c>
      <c r="D51" s="4"/>
      <c r="E51" s="4">
        <f ca="1">IFERROR(__xludf.DUMMYFUNCTION("""COMPUTED_VALUE"""),100)</f>
        <v>100</v>
      </c>
      <c r="F51" s="5" t="s">
        <v>205</v>
      </c>
      <c r="G51" s="7" t="s">
        <v>206</v>
      </c>
      <c r="H51" s="4"/>
      <c r="I51" s="4">
        <f ca="1">IFERROR(__xludf.DUMMYFUNCTION("""COMPUTED_VALUE"""),150)</f>
        <v>150</v>
      </c>
      <c r="J51" s="5" t="s">
        <v>117</v>
      </c>
      <c r="K51" s="7" t="s">
        <v>233</v>
      </c>
    </row>
  </sheetData>
  <conditionalFormatting sqref="A1">
    <cfRule type="notContainsBlanks" dxfId="145" priority="26">
      <formula>LEN(TRIM(A1))&gt;0</formula>
    </cfRule>
  </conditionalFormatting>
  <conditionalFormatting sqref="E2:E9 E21:E51">
    <cfRule type="expression" dxfId="144" priority="19">
      <formula>$B52=1</formula>
    </cfRule>
  </conditionalFormatting>
  <conditionalFormatting sqref="E2:E9 E21:E51">
    <cfRule type="expression" dxfId="143" priority="20">
      <formula>$B52=2</formula>
    </cfRule>
  </conditionalFormatting>
  <conditionalFormatting sqref="E2:E9 E21:E51">
    <cfRule type="expression" dxfId="142" priority="21">
      <formula>$B52=3</formula>
    </cfRule>
  </conditionalFormatting>
  <conditionalFormatting sqref="E2:E9 E21:E51">
    <cfRule type="expression" dxfId="141" priority="22">
      <formula>$B52=4</formula>
    </cfRule>
  </conditionalFormatting>
  <conditionalFormatting sqref="E2:E9 E21:E51">
    <cfRule type="expression" dxfId="140" priority="23">
      <formula>$B52=5</formula>
    </cfRule>
  </conditionalFormatting>
  <conditionalFormatting sqref="E2:E9 E21:E51">
    <cfRule type="expression" dxfId="139" priority="24">
      <formula>$B52=6</formula>
    </cfRule>
  </conditionalFormatting>
  <conditionalFormatting sqref="E2:E9 E21:E51">
    <cfRule type="expression" dxfId="138" priority="25">
      <formula>$B52=7</formula>
    </cfRule>
  </conditionalFormatting>
  <conditionalFormatting sqref="E15:E20 E11:E13">
    <cfRule type="expression" dxfId="137" priority="27">
      <formula>$B60=1</formula>
    </cfRule>
  </conditionalFormatting>
  <conditionalFormatting sqref="E15:E20 E11:E13">
    <cfRule type="expression" dxfId="136" priority="28">
      <formula>$B60=2</formula>
    </cfRule>
  </conditionalFormatting>
  <conditionalFormatting sqref="E15:E20 E11:E13">
    <cfRule type="expression" dxfId="135" priority="29">
      <formula>$B60=3</formula>
    </cfRule>
  </conditionalFormatting>
  <conditionalFormatting sqref="E15:E20 E11:E13">
    <cfRule type="expression" dxfId="134" priority="30">
      <formula>$B60=4</formula>
    </cfRule>
  </conditionalFormatting>
  <conditionalFormatting sqref="E15:E20 E11:E13">
    <cfRule type="expression" dxfId="133" priority="31">
      <formula>$B60=5</formula>
    </cfRule>
  </conditionalFormatting>
  <conditionalFormatting sqref="E15:E20 E11:E13">
    <cfRule type="expression" dxfId="132" priority="32">
      <formula>$B60=6</formula>
    </cfRule>
  </conditionalFormatting>
  <conditionalFormatting sqref="E15:E20 E11:E13">
    <cfRule type="expression" dxfId="131" priority="33">
      <formula>$B60=7</formula>
    </cfRule>
  </conditionalFormatting>
  <conditionalFormatting sqref="E10">
    <cfRule type="expression" dxfId="130" priority="34">
      <formula>$B70=1</formula>
    </cfRule>
  </conditionalFormatting>
  <conditionalFormatting sqref="E10">
    <cfRule type="expression" dxfId="129" priority="35">
      <formula>$B70=2</formula>
    </cfRule>
  </conditionalFormatting>
  <conditionalFormatting sqref="E10">
    <cfRule type="expression" dxfId="128" priority="36">
      <formula>$B70=3</formula>
    </cfRule>
  </conditionalFormatting>
  <conditionalFormatting sqref="E10">
    <cfRule type="expression" dxfId="127" priority="37">
      <formula>$B70=4</formula>
    </cfRule>
  </conditionalFormatting>
  <conditionalFormatting sqref="E10">
    <cfRule type="expression" dxfId="126" priority="38">
      <formula>$B70=5</formula>
    </cfRule>
  </conditionalFormatting>
  <conditionalFormatting sqref="E10">
    <cfRule type="expression" dxfId="125" priority="39">
      <formula>$B70=6</formula>
    </cfRule>
  </conditionalFormatting>
  <conditionalFormatting sqref="E10">
    <cfRule type="expression" dxfId="124" priority="40">
      <formula>$B70=7</formula>
    </cfRule>
  </conditionalFormatting>
  <conditionalFormatting sqref="E14">
    <cfRule type="expression" dxfId="123" priority="12">
      <formula>$B63=1</formula>
    </cfRule>
  </conditionalFormatting>
  <conditionalFormatting sqref="E14">
    <cfRule type="expression" dxfId="122" priority="13">
      <formula>$B63=2</formula>
    </cfRule>
  </conditionalFormatting>
  <conditionalFormatting sqref="E14">
    <cfRule type="expression" dxfId="121" priority="14">
      <formula>$B63=3</formula>
    </cfRule>
  </conditionalFormatting>
  <conditionalFormatting sqref="E14">
    <cfRule type="expression" dxfId="120" priority="15">
      <formula>$B63=4</formula>
    </cfRule>
  </conditionalFormatting>
  <conditionalFormatting sqref="E14">
    <cfRule type="expression" dxfId="119" priority="16">
      <formula>$B63=5</formula>
    </cfRule>
  </conditionalFormatting>
  <conditionalFormatting sqref="E14">
    <cfRule type="expression" dxfId="118" priority="17">
      <formula>$B63=6</formula>
    </cfRule>
  </conditionalFormatting>
  <conditionalFormatting sqref="E14">
    <cfRule type="expression" dxfId="117" priority="18">
      <formula>$B63=7</formula>
    </cfRule>
  </conditionalFormatting>
  <conditionalFormatting sqref="E1">
    <cfRule type="notContainsBlanks" dxfId="116" priority="11">
      <formula>LEN(TRIM(E1))&gt;0</formula>
    </cfRule>
  </conditionalFormatting>
  <conditionalFormatting sqref="I1">
    <cfRule type="notContainsBlanks" dxfId="115" priority="10">
      <formula>LEN(TRIM(I1))&gt;0</formula>
    </cfRule>
  </conditionalFormatting>
  <conditionalFormatting sqref="A2:A3 A5:A16 A18:A19 A21 A23:A25 A27:A28">
    <cfRule type="expression" dxfId="114" priority="41">
      <formula>$B2=1</formula>
    </cfRule>
  </conditionalFormatting>
  <conditionalFormatting sqref="A2:A3 A5:A16 A18:A19 A21 A23:A25 A27:A28">
    <cfRule type="expression" dxfId="113" priority="43">
      <formula>$B2=2</formula>
    </cfRule>
  </conditionalFormatting>
  <conditionalFormatting sqref="A2:A3 A5:A16 A18:A19 A21 A23:A25 A27:A28">
    <cfRule type="expression" dxfId="112" priority="45">
      <formula>$B2=3</formula>
    </cfRule>
  </conditionalFormatting>
  <conditionalFormatting sqref="A2:A3 A5:A16 A18:A19 A21 A23:A25 A27:A28">
    <cfRule type="expression" dxfId="111" priority="47">
      <formula>$B2=4</formula>
    </cfRule>
  </conditionalFormatting>
  <conditionalFormatting sqref="A2:A3 A5:A16 A18:A19 A21 A23:A25 A27:A28">
    <cfRule type="expression" dxfId="110" priority="49">
      <formula>$B2=5</formula>
    </cfRule>
  </conditionalFormatting>
  <conditionalFormatting sqref="A2:A3 A5:A16 A18:A19 A21 A23:A25 A27:A28">
    <cfRule type="expression" dxfId="109" priority="51">
      <formula>$B2=6</formula>
    </cfRule>
  </conditionalFormatting>
  <conditionalFormatting sqref="A2:A3 A5:A16 A18:A19 A21 A23:A25 A27:A28">
    <cfRule type="expression" dxfId="108" priority="53">
      <formula>$B2=7</formula>
    </cfRule>
  </conditionalFormatting>
  <conditionalFormatting sqref="I2:I51">
    <cfRule type="expression" dxfId="107" priority="55">
      <formula>$B102=1</formula>
    </cfRule>
  </conditionalFormatting>
  <conditionalFormatting sqref="I2:I51">
    <cfRule type="expression" dxfId="106" priority="57">
      <formula>$B102=2</formula>
    </cfRule>
  </conditionalFormatting>
  <conditionalFormatting sqref="I2:I51">
    <cfRule type="expression" dxfId="105" priority="59">
      <formula>$B102=3</formula>
    </cfRule>
  </conditionalFormatting>
  <conditionalFormatting sqref="I2:I51">
    <cfRule type="expression" dxfId="104" priority="61">
      <formula>$B102=4</formula>
    </cfRule>
  </conditionalFormatting>
  <conditionalFormatting sqref="I2:I51">
    <cfRule type="expression" dxfId="103" priority="63">
      <formula>$B102=5</formula>
    </cfRule>
  </conditionalFormatting>
  <conditionalFormatting sqref="I2:I51">
    <cfRule type="expression" dxfId="102" priority="65">
      <formula>$B102=6</formula>
    </cfRule>
  </conditionalFormatting>
  <conditionalFormatting sqref="I2:I51">
    <cfRule type="expression" dxfId="101" priority="67">
      <formula>$B102=7</formula>
    </cfRule>
  </conditionalFormatting>
  <conditionalFormatting sqref="F48:G48 A2:E2 H2:I2 L2:XFD2 B46:C46">
    <cfRule type="duplicateValues" dxfId="100" priority="9"/>
  </conditionalFormatting>
  <conditionalFormatting sqref="A4:C4 A17 A23:B23 A29 B41:C42 A42:A51 E4 A2:E3 B45:C50 D17:E17 E23 D29:E29 A24:E28 A5:E16 A18:E22 F3:G3 F5:G10 F12:G12 F14:G15 F19:G22 F26:G29 F45:G45 A30:E41 F35:G43 D42:E51 F48:I51 H2:I47 J3:K6 J50:K51 J38:J40 K39:K41 J42:J49 K43:K48 J8:J11 K9:K12 J14:J36 K14:K37">
    <cfRule type="expression" dxfId="99" priority="6">
      <formula>MOD(ROW(),2)=0</formula>
    </cfRule>
    <cfRule type="expression" priority="7">
      <formula>MOD(ROW(),2)=0</formula>
    </cfRule>
    <cfRule type="expression" priority="8">
      <formula>MOD(ROW(),2)=0</formula>
    </cfRule>
  </conditionalFormatting>
  <conditionalFormatting sqref="A4 A20 A22 A26 A30:A34 A39:A41">
    <cfRule type="expression" dxfId="98" priority="116">
      <formula>#REF!=1</formula>
    </cfRule>
  </conditionalFormatting>
  <conditionalFormatting sqref="A4 A20 A22 A26 A30:A34 A39:A41">
    <cfRule type="expression" dxfId="97" priority="118">
      <formula>#REF!=2</formula>
    </cfRule>
  </conditionalFormatting>
  <conditionalFormatting sqref="A4 A20 A22 A26 A30:A34 A39:A41">
    <cfRule type="expression" dxfId="96" priority="120">
      <formula>#REF!=3</formula>
    </cfRule>
  </conditionalFormatting>
  <conditionalFormatting sqref="A4 A20 A22 A26 A30:A34 A39:A41">
    <cfRule type="expression" dxfId="95" priority="122">
      <formula>#REF!=4</formula>
    </cfRule>
  </conditionalFormatting>
  <conditionalFormatting sqref="A4 A20 A22 A26 A30:A34 A39:A41">
    <cfRule type="expression" dxfId="94" priority="124">
      <formula>#REF!=5</formula>
    </cfRule>
  </conditionalFormatting>
  <conditionalFormatting sqref="A4 A20 A22 A26 A30:A34 A39:A41">
    <cfRule type="expression" dxfId="93" priority="126">
      <formula>#REF!=6</formula>
    </cfRule>
  </conditionalFormatting>
  <conditionalFormatting sqref="A4 A20 A22 A26 A30:A34 A39:A41">
    <cfRule type="expression" dxfId="92" priority="128">
      <formula>#REF!=7</formula>
    </cfRule>
  </conditionalFormatting>
  <conditionalFormatting sqref="A17">
    <cfRule type="expression" dxfId="91" priority="130">
      <formula>$B20=1</formula>
    </cfRule>
  </conditionalFormatting>
  <conditionalFormatting sqref="A17">
    <cfRule type="expression" dxfId="90" priority="133">
      <formula>$B20=2</formula>
    </cfRule>
  </conditionalFormatting>
  <conditionalFormatting sqref="A17">
    <cfRule type="expression" dxfId="89" priority="136">
      <formula>$B20=3</formula>
    </cfRule>
  </conditionalFormatting>
  <conditionalFormatting sqref="A17">
    <cfRule type="expression" dxfId="88" priority="139">
      <formula>$B20=4</formula>
    </cfRule>
  </conditionalFormatting>
  <conditionalFormatting sqref="A17">
    <cfRule type="expression" dxfId="87" priority="142">
      <formula>$B20=5</formula>
    </cfRule>
  </conditionalFormatting>
  <conditionalFormatting sqref="A17">
    <cfRule type="expression" dxfId="86" priority="145">
      <formula>$B20=6</formula>
    </cfRule>
  </conditionalFormatting>
  <conditionalFormatting sqref="A17">
    <cfRule type="expression" dxfId="85" priority="148">
      <formula>$B20=7</formula>
    </cfRule>
  </conditionalFormatting>
  <conditionalFormatting sqref="A29">
    <cfRule type="expression" dxfId="84" priority="164">
      <formula>$B26=1</formula>
    </cfRule>
  </conditionalFormatting>
  <conditionalFormatting sqref="A29">
    <cfRule type="expression" dxfId="83" priority="167">
      <formula>$B26=2</formula>
    </cfRule>
  </conditionalFormatting>
  <conditionalFormatting sqref="A29">
    <cfRule type="expression" dxfId="82" priority="170">
      <formula>$B26=3</formula>
    </cfRule>
  </conditionalFormatting>
  <conditionalFormatting sqref="A29">
    <cfRule type="expression" dxfId="81" priority="173">
      <formula>$B26=4</formula>
    </cfRule>
  </conditionalFormatting>
  <conditionalFormatting sqref="A29">
    <cfRule type="expression" dxfId="80" priority="176">
      <formula>$B26=5</formula>
    </cfRule>
  </conditionalFormatting>
  <conditionalFormatting sqref="A29">
    <cfRule type="expression" dxfId="79" priority="179">
      <formula>$B26=6</formula>
    </cfRule>
  </conditionalFormatting>
  <conditionalFormatting sqref="A29">
    <cfRule type="expression" dxfId="78" priority="182">
      <formula>$B26=7</formula>
    </cfRule>
  </conditionalFormatting>
  <conditionalFormatting sqref="A35:A38">
    <cfRule type="expression" dxfId="77" priority="218">
      <formula>$B30=1</formula>
    </cfRule>
  </conditionalFormatting>
  <conditionalFormatting sqref="A35:A38">
    <cfRule type="expression" dxfId="76" priority="220">
      <formula>$B30=2</formula>
    </cfRule>
  </conditionalFormatting>
  <conditionalFormatting sqref="A35:A38">
    <cfRule type="expression" dxfId="75" priority="222">
      <formula>$B30=3</formula>
    </cfRule>
  </conditionalFormatting>
  <conditionalFormatting sqref="A35:A38">
    <cfRule type="expression" dxfId="74" priority="224">
      <formula>$B30=4</formula>
    </cfRule>
  </conditionalFormatting>
  <conditionalFormatting sqref="A35:A38">
    <cfRule type="expression" dxfId="73" priority="226">
      <formula>$B30=5</formula>
    </cfRule>
  </conditionalFormatting>
  <conditionalFormatting sqref="A35:A38">
    <cfRule type="expression" dxfId="72" priority="228">
      <formula>$B30=6</formula>
    </cfRule>
  </conditionalFormatting>
  <conditionalFormatting sqref="A35:A38">
    <cfRule type="expression" dxfId="71" priority="230">
      <formula>$B30=7</formula>
    </cfRule>
  </conditionalFormatting>
  <conditionalFormatting sqref="A48">
    <cfRule type="expression" dxfId="70" priority="237">
      <formula>$B34=1</formula>
    </cfRule>
  </conditionalFormatting>
  <conditionalFormatting sqref="A48">
    <cfRule type="expression" dxfId="69" priority="238">
      <formula>$B34=2</formula>
    </cfRule>
  </conditionalFormatting>
  <conditionalFormatting sqref="A48">
    <cfRule type="expression" dxfId="68" priority="239">
      <formula>$B34=3</formula>
    </cfRule>
  </conditionalFormatting>
  <conditionalFormatting sqref="A48">
    <cfRule type="expression" dxfId="67" priority="240">
      <formula>$B34=4</formula>
    </cfRule>
  </conditionalFormatting>
  <conditionalFormatting sqref="A48">
    <cfRule type="expression" dxfId="66" priority="241">
      <formula>$B34=5</formula>
    </cfRule>
  </conditionalFormatting>
  <conditionalFormatting sqref="A48">
    <cfRule type="expression" dxfId="65" priority="242">
      <formula>$B34=6</formula>
    </cfRule>
  </conditionalFormatting>
  <conditionalFormatting sqref="A48">
    <cfRule type="expression" dxfId="64" priority="243">
      <formula>$B34=7</formula>
    </cfRule>
  </conditionalFormatting>
  <conditionalFormatting sqref="A49:A50 A43:A47">
    <cfRule type="expression" dxfId="63" priority="244">
      <formula>$B35=1</formula>
    </cfRule>
  </conditionalFormatting>
  <conditionalFormatting sqref="A49:A50 A43:A47">
    <cfRule type="expression" dxfId="62" priority="247">
      <formula>$B35=2</formula>
    </cfRule>
  </conditionalFormatting>
  <conditionalFormatting sqref="A49:A50 A43:A47">
    <cfRule type="expression" dxfId="61" priority="250">
      <formula>$B35=3</formula>
    </cfRule>
  </conditionalFormatting>
  <conditionalFormatting sqref="A49:A50 A43:A47">
    <cfRule type="expression" dxfId="60" priority="253">
      <formula>$B35=4</formula>
    </cfRule>
  </conditionalFormatting>
  <conditionalFormatting sqref="A49:A50 A43:A47">
    <cfRule type="expression" dxfId="59" priority="256">
      <formula>$B35=5</formula>
    </cfRule>
  </conditionalFormatting>
  <conditionalFormatting sqref="A49:A50 A43:A47">
    <cfRule type="expression" dxfId="58" priority="259">
      <formula>$B35=6</formula>
    </cfRule>
  </conditionalFormatting>
  <conditionalFormatting sqref="A49:A50 A43:A47">
    <cfRule type="expression" dxfId="57" priority="262">
      <formula>$B35=7</formula>
    </cfRule>
  </conditionalFormatting>
  <conditionalFormatting sqref="A42">
    <cfRule type="expression" dxfId="56" priority="322">
      <formula>$B50=1</formula>
    </cfRule>
  </conditionalFormatting>
  <conditionalFormatting sqref="A42">
    <cfRule type="expression" dxfId="55" priority="323">
      <formula>$B50=2</formula>
    </cfRule>
  </conditionalFormatting>
  <conditionalFormatting sqref="A42">
    <cfRule type="expression" dxfId="54" priority="324">
      <formula>$B50=3</formula>
    </cfRule>
  </conditionalFormatting>
  <conditionalFormatting sqref="A42">
    <cfRule type="expression" dxfId="53" priority="325">
      <formula>$B50=4</formula>
    </cfRule>
  </conditionalFormatting>
  <conditionalFormatting sqref="A42">
    <cfRule type="expression" dxfId="52" priority="326">
      <formula>$B50=5</formula>
    </cfRule>
  </conditionalFormatting>
  <conditionalFormatting sqref="A42">
    <cfRule type="expression" dxfId="51" priority="327">
      <formula>$B50=6</formula>
    </cfRule>
  </conditionalFormatting>
  <conditionalFormatting sqref="A42">
    <cfRule type="expression" dxfId="50" priority="328">
      <formula>$B50=7</formula>
    </cfRule>
  </conditionalFormatting>
  <conditionalFormatting sqref="A51">
    <cfRule type="expression" dxfId="49" priority="344">
      <formula>$F3=1</formula>
    </cfRule>
  </conditionalFormatting>
  <conditionalFormatting sqref="A51">
    <cfRule type="expression" dxfId="48" priority="345">
      <formula>$F3=2</formula>
    </cfRule>
  </conditionalFormatting>
  <conditionalFormatting sqref="A51">
    <cfRule type="expression" dxfId="47" priority="346">
      <formula>$F3=3</formula>
    </cfRule>
  </conditionalFormatting>
  <conditionalFormatting sqref="A51">
    <cfRule type="expression" dxfId="46" priority="347">
      <formula>$F3=4</formula>
    </cfRule>
  </conditionalFormatting>
  <conditionalFormatting sqref="A51">
    <cfRule type="expression" dxfId="45" priority="348">
      <formula>$F3=5</formula>
    </cfRule>
  </conditionalFormatting>
  <conditionalFormatting sqref="A51">
    <cfRule type="expression" dxfId="44" priority="349">
      <formula>$F3=6</formula>
    </cfRule>
  </conditionalFormatting>
  <conditionalFormatting sqref="A51">
    <cfRule type="expression" dxfId="43" priority="350">
      <formula>$F3=7</formula>
    </cfRule>
  </conditionalFormatting>
  <conditionalFormatting sqref="A50:K51 A2:K6 A7:J49 K8:K48">
    <cfRule type="expression" dxfId="42" priority="5">
      <formula>MOD(ROW(),2)=0</formula>
    </cfRule>
  </conditionalFormatting>
  <conditionalFormatting sqref="K7">
    <cfRule type="expression" dxfId="41" priority="2">
      <formula>MOD(ROW(),2)=0</formula>
    </cfRule>
    <cfRule type="expression" priority="3">
      <formula>MOD(ROW(),2)=0</formula>
    </cfRule>
    <cfRule type="expression" priority="4">
      <formula>MOD(ROW(),2)=0</formula>
    </cfRule>
  </conditionalFormatting>
  <conditionalFormatting sqref="K7">
    <cfRule type="expression" dxfId="40" priority="1">
      <formula>MOD(ROW(),2)=0</formula>
    </cfRule>
  </conditionalFormatting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2E17E-04B7-4306-A6A3-3049B97093A6}">
  <dimension ref="A1:E51"/>
  <sheetViews>
    <sheetView workbookViewId="0">
      <selection activeCell="E41" sqref="E41"/>
    </sheetView>
  </sheetViews>
  <sheetFormatPr defaultRowHeight="15"/>
  <cols>
    <col min="1" max="1" width="9.140625" style="1"/>
    <col min="2" max="2" width="22.85546875" style="1" customWidth="1"/>
    <col min="3" max="3" width="3.7109375" style="1" customWidth="1"/>
    <col min="4" max="4" width="9.140625" style="1"/>
    <col min="5" max="5" width="25.140625" style="1" customWidth="1"/>
  </cols>
  <sheetData>
    <row r="1" spans="1:5">
      <c r="A1" s="2" t="s">
        <v>0</v>
      </c>
      <c r="B1" s="3" t="s">
        <v>2</v>
      </c>
      <c r="C1" s="3"/>
      <c r="D1" s="2" t="s">
        <v>0</v>
      </c>
      <c r="E1" s="3" t="s">
        <v>2</v>
      </c>
    </row>
    <row r="2" spans="1:5">
      <c r="A2" s="4">
        <f ca="1">IFERROR(__xludf.DUMMYFUNCTION("QUERY(IMPORTRANGE(""1a0Pqg0uaB0Rv_hY_7yIaTaMJG-b32TtRZEpqrzHjzPM"", ""SP!A2:H""),""SELECT Col1,Col2,Col4,Col5,Col6,Col7"")
"),1)</f>
        <v>1</v>
      </c>
      <c r="B2" s="7" t="s">
        <v>4</v>
      </c>
      <c r="C2" s="4"/>
      <c r="D2" s="4">
        <f ca="1">IFERROR(__xludf.DUMMYFUNCTION("""COMPUTED_VALUE"""),51)</f>
        <v>51</v>
      </c>
      <c r="E2" s="7" t="s">
        <v>60</v>
      </c>
    </row>
    <row r="3" spans="1:5">
      <c r="A3" s="4">
        <f ca="1">IFERROR(__xludf.DUMMYFUNCTION("""COMPUTED_VALUE"""),2)</f>
        <v>2</v>
      </c>
      <c r="B3" s="7" t="s">
        <v>3</v>
      </c>
      <c r="C3" s="4"/>
      <c r="D3" s="4">
        <f ca="1">IFERROR(__xludf.DUMMYFUNCTION("""COMPUTED_VALUE"""),52)</f>
        <v>52</v>
      </c>
      <c r="E3" s="7" t="s">
        <v>47</v>
      </c>
    </row>
    <row r="4" spans="1:5">
      <c r="A4" s="4">
        <f ca="1">IFERROR(__xludf.DUMMYFUNCTION("""COMPUTED_VALUE"""),3)</f>
        <v>3</v>
      </c>
      <c r="B4" s="7" t="s">
        <v>10</v>
      </c>
      <c r="C4" s="4"/>
      <c r="D4" s="4">
        <f ca="1">IFERROR(__xludf.DUMMYFUNCTION("""COMPUTED_VALUE"""),53)</f>
        <v>53</v>
      </c>
      <c r="E4" s="7" t="s">
        <v>62</v>
      </c>
    </row>
    <row r="5" spans="1:5">
      <c r="A5" s="4">
        <f ca="1">IFERROR(__xludf.DUMMYFUNCTION("""COMPUTED_VALUE"""),4)</f>
        <v>4</v>
      </c>
      <c r="B5" s="7" t="s">
        <v>6</v>
      </c>
      <c r="C5" s="4"/>
      <c r="D5" s="4">
        <f ca="1">IFERROR(__xludf.DUMMYFUNCTION("""COMPUTED_VALUE"""),54)</f>
        <v>54</v>
      </c>
      <c r="E5" s="7" t="s">
        <v>58</v>
      </c>
    </row>
    <row r="6" spans="1:5">
      <c r="A6" s="4">
        <f ca="1">IFERROR(__xludf.DUMMYFUNCTION("""COMPUTED_VALUE"""),5)</f>
        <v>5</v>
      </c>
      <c r="B6" s="7" t="s">
        <v>9</v>
      </c>
      <c r="C6" s="4"/>
      <c r="D6" s="4">
        <f ca="1">IFERROR(__xludf.DUMMYFUNCTION("""COMPUTED_VALUE"""),55)</f>
        <v>55</v>
      </c>
      <c r="E6" s="7" t="s">
        <v>36</v>
      </c>
    </row>
    <row r="7" spans="1:5">
      <c r="A7" s="4">
        <f ca="1">IFERROR(__xludf.DUMMYFUNCTION("""COMPUTED_VALUE"""),6)</f>
        <v>6</v>
      </c>
      <c r="B7" s="7" t="s">
        <v>11</v>
      </c>
      <c r="C7" s="4"/>
      <c r="D7" s="4">
        <f ca="1">IFERROR(__xludf.DUMMYFUNCTION("""COMPUTED_VALUE"""),56)</f>
        <v>56</v>
      </c>
      <c r="E7" s="7" t="s">
        <v>77</v>
      </c>
    </row>
    <row r="8" spans="1:5">
      <c r="A8" s="4">
        <f ca="1">IFERROR(__xludf.DUMMYFUNCTION("""COMPUTED_VALUE"""),7)</f>
        <v>7</v>
      </c>
      <c r="B8" s="7" t="s">
        <v>5</v>
      </c>
      <c r="C8" s="4"/>
      <c r="D8" s="4">
        <f ca="1">IFERROR(__xludf.DUMMYFUNCTION("""COMPUTED_VALUE"""),57)</f>
        <v>57</v>
      </c>
      <c r="E8" s="7" t="s">
        <v>71</v>
      </c>
    </row>
    <row r="9" spans="1:5">
      <c r="A9" s="4">
        <f ca="1">IFERROR(__xludf.DUMMYFUNCTION("""COMPUTED_VALUE"""),8)</f>
        <v>8</v>
      </c>
      <c r="B9" s="7" t="s">
        <v>13</v>
      </c>
      <c r="C9" s="4"/>
      <c r="D9" s="4">
        <f ca="1">IFERROR(__xludf.DUMMYFUNCTION("""COMPUTED_VALUE"""),58)</f>
        <v>58</v>
      </c>
      <c r="E9" s="7" t="s">
        <v>89</v>
      </c>
    </row>
    <row r="10" spans="1:5">
      <c r="A10" s="4">
        <f ca="1">IFERROR(__xludf.DUMMYFUNCTION("""COMPUTED_VALUE"""),9)</f>
        <v>9</v>
      </c>
      <c r="B10" s="7" t="s">
        <v>18</v>
      </c>
      <c r="C10" s="4"/>
      <c r="D10" s="4">
        <f ca="1">IFERROR(__xludf.DUMMYFUNCTION("""COMPUTED_VALUE"""),59)</f>
        <v>59</v>
      </c>
      <c r="E10" s="7" t="s">
        <v>46</v>
      </c>
    </row>
    <row r="11" spans="1:5">
      <c r="A11" s="4">
        <f ca="1">IFERROR(__xludf.DUMMYFUNCTION("""COMPUTED_VALUE"""),10)</f>
        <v>10</v>
      </c>
      <c r="B11" s="7" t="s">
        <v>7</v>
      </c>
      <c r="C11" s="4"/>
      <c r="D11" s="4">
        <f ca="1">IFERROR(__xludf.DUMMYFUNCTION("""COMPUTED_VALUE"""),60)</f>
        <v>60</v>
      </c>
      <c r="E11" s="7" t="s">
        <v>40</v>
      </c>
    </row>
    <row r="12" spans="1:5">
      <c r="A12" s="4">
        <f ca="1">IFERROR(__xludf.DUMMYFUNCTION("""COMPUTED_VALUE"""),11)</f>
        <v>11</v>
      </c>
      <c r="B12" s="7" t="s">
        <v>26</v>
      </c>
      <c r="C12" s="4"/>
      <c r="D12" s="4">
        <f ca="1">IFERROR(__xludf.DUMMYFUNCTION("""COMPUTED_VALUE"""),61)</f>
        <v>61</v>
      </c>
      <c r="E12" s="7" t="s">
        <v>82</v>
      </c>
    </row>
    <row r="13" spans="1:5">
      <c r="A13" s="4">
        <f ca="1">IFERROR(__xludf.DUMMYFUNCTION("""COMPUTED_VALUE"""),12)</f>
        <v>12</v>
      </c>
      <c r="B13" s="7" t="s">
        <v>19</v>
      </c>
      <c r="C13" s="4"/>
      <c r="D13" s="4">
        <f ca="1">IFERROR(__xludf.DUMMYFUNCTION("""COMPUTED_VALUE"""),62)</f>
        <v>62</v>
      </c>
      <c r="E13" s="7" t="s">
        <v>91</v>
      </c>
    </row>
    <row r="14" spans="1:5">
      <c r="A14" s="4">
        <f ca="1">IFERROR(__xludf.DUMMYFUNCTION("""COMPUTED_VALUE"""),13)</f>
        <v>13</v>
      </c>
      <c r="B14" s="7" t="s">
        <v>16</v>
      </c>
      <c r="C14" s="4"/>
      <c r="D14" s="4">
        <v>63</v>
      </c>
      <c r="E14" s="7" t="s">
        <v>49</v>
      </c>
    </row>
    <row r="15" spans="1:5">
      <c r="A15" s="4">
        <f ca="1">IFERROR(__xludf.DUMMYFUNCTION("""COMPUTED_VALUE"""),14)</f>
        <v>14</v>
      </c>
      <c r="B15" s="7" t="s">
        <v>8</v>
      </c>
      <c r="C15" s="4"/>
      <c r="D15" s="4">
        <f ca="1">IFERROR(__xludf.DUMMYFUNCTION("""COMPUTED_VALUE"""),64)</f>
        <v>64</v>
      </c>
      <c r="E15" s="7" t="s">
        <v>67</v>
      </c>
    </row>
    <row r="16" spans="1:5">
      <c r="A16" s="4">
        <f ca="1">IFERROR(__xludf.DUMMYFUNCTION("""COMPUTED_VALUE"""),15)</f>
        <v>15</v>
      </c>
      <c r="B16" s="7" t="s">
        <v>25</v>
      </c>
      <c r="C16" s="4"/>
      <c r="D16" s="4">
        <f ca="1">IFERROR(__xludf.DUMMYFUNCTION("""COMPUTED_VALUE"""),65)</f>
        <v>65</v>
      </c>
      <c r="E16" s="7" t="s">
        <v>54</v>
      </c>
    </row>
    <row r="17" spans="1:5">
      <c r="A17" s="4">
        <f ca="1">IFERROR(__xludf.DUMMYFUNCTION("""COMPUTED_VALUE"""),16)</f>
        <v>16</v>
      </c>
      <c r="B17" s="7" t="s">
        <v>22</v>
      </c>
      <c r="C17" s="4"/>
      <c r="D17" s="4">
        <f ca="1">IFERROR(__xludf.DUMMYFUNCTION("""COMPUTED_VALUE"""),66)</f>
        <v>66</v>
      </c>
      <c r="E17" s="7" t="s">
        <v>83</v>
      </c>
    </row>
    <row r="18" spans="1:5">
      <c r="A18" s="4">
        <f ca="1">IFERROR(__xludf.DUMMYFUNCTION("""COMPUTED_VALUE"""),17)</f>
        <v>17</v>
      </c>
      <c r="B18" s="7" t="s">
        <v>20</v>
      </c>
      <c r="C18" s="4"/>
      <c r="D18" s="4">
        <f ca="1">IFERROR(__xludf.DUMMYFUNCTION("""COMPUTED_VALUE"""),67)</f>
        <v>67</v>
      </c>
      <c r="E18" s="7" t="s">
        <v>42</v>
      </c>
    </row>
    <row r="19" spans="1:5">
      <c r="A19" s="4">
        <f ca="1">IFERROR(__xludf.DUMMYFUNCTION("""COMPUTED_VALUE"""),18)</f>
        <v>18</v>
      </c>
      <c r="B19" s="7" t="s">
        <v>17</v>
      </c>
      <c r="C19" s="4"/>
      <c r="D19" s="4">
        <f ca="1">IFERROR(__xludf.DUMMYFUNCTION("""COMPUTED_VALUE"""),68)</f>
        <v>68</v>
      </c>
      <c r="E19" s="7" t="s">
        <v>65</v>
      </c>
    </row>
    <row r="20" spans="1:5">
      <c r="A20" s="4">
        <f ca="1">IFERROR(__xludf.DUMMYFUNCTION("""COMPUTED_VALUE"""),19)</f>
        <v>19</v>
      </c>
      <c r="B20" s="7" t="s">
        <v>15</v>
      </c>
      <c r="C20" s="4"/>
      <c r="D20" s="4">
        <f ca="1">IFERROR(__xludf.DUMMYFUNCTION("""COMPUTED_VALUE"""),69)</f>
        <v>69</v>
      </c>
      <c r="E20" s="7" t="s">
        <v>92</v>
      </c>
    </row>
    <row r="21" spans="1:5">
      <c r="A21" s="4">
        <f ca="1">IFERROR(__xludf.DUMMYFUNCTION("""COMPUTED_VALUE"""),20)</f>
        <v>20</v>
      </c>
      <c r="B21" s="7" t="s">
        <v>14</v>
      </c>
      <c r="C21" s="4"/>
      <c r="D21" s="4">
        <f ca="1">IFERROR(__xludf.DUMMYFUNCTION("""COMPUTED_VALUE"""),70)</f>
        <v>70</v>
      </c>
      <c r="E21" s="7" t="s">
        <v>48</v>
      </c>
    </row>
    <row r="22" spans="1:5">
      <c r="A22" s="4">
        <f ca="1">IFERROR(__xludf.DUMMYFUNCTION("""COMPUTED_VALUE"""),21)</f>
        <v>21</v>
      </c>
      <c r="B22" s="7" t="s">
        <v>32</v>
      </c>
      <c r="C22" s="4"/>
      <c r="D22" s="4">
        <f ca="1">IFERROR(__xludf.DUMMYFUNCTION("""COMPUTED_VALUE"""),71)</f>
        <v>71</v>
      </c>
      <c r="E22" s="7" t="s">
        <v>59</v>
      </c>
    </row>
    <row r="23" spans="1:5">
      <c r="A23" s="4">
        <f ca="1">IFERROR(__xludf.DUMMYFUNCTION("""COMPUTED_VALUE"""),22)</f>
        <v>22</v>
      </c>
      <c r="B23" s="7" t="s">
        <v>34</v>
      </c>
      <c r="C23" s="4"/>
      <c r="D23" s="4">
        <f ca="1">IFERROR(__xludf.DUMMYFUNCTION("""COMPUTED_VALUE"""),72)</f>
        <v>72</v>
      </c>
      <c r="E23" s="7" t="s">
        <v>64</v>
      </c>
    </row>
    <row r="24" spans="1:5">
      <c r="A24" s="4">
        <f ca="1">IFERROR(__xludf.DUMMYFUNCTION("""COMPUTED_VALUE"""),23)</f>
        <v>23</v>
      </c>
      <c r="B24" s="7" t="s">
        <v>30</v>
      </c>
      <c r="C24" s="4"/>
      <c r="D24" s="4">
        <f ca="1">IFERROR(__xludf.DUMMYFUNCTION("""COMPUTED_VALUE"""),73)</f>
        <v>73</v>
      </c>
      <c r="E24" s="7" t="s">
        <v>63</v>
      </c>
    </row>
    <row r="25" spans="1:5">
      <c r="A25" s="4">
        <f ca="1">IFERROR(__xludf.DUMMYFUNCTION("""COMPUTED_VALUE"""),24)</f>
        <v>24</v>
      </c>
      <c r="B25" s="7" t="s">
        <v>31</v>
      </c>
      <c r="C25" s="4"/>
      <c r="D25" s="4">
        <f ca="1">IFERROR(__xludf.DUMMYFUNCTION("""COMPUTED_VALUE"""),74)</f>
        <v>74</v>
      </c>
      <c r="E25" s="7" t="s">
        <v>57</v>
      </c>
    </row>
    <row r="26" spans="1:5">
      <c r="A26" s="4">
        <f ca="1">IFERROR(__xludf.DUMMYFUNCTION("""COMPUTED_VALUE"""),25)</f>
        <v>25</v>
      </c>
      <c r="B26" s="7" t="s">
        <v>21</v>
      </c>
      <c r="C26" s="4"/>
      <c r="D26" s="4">
        <f ca="1">IFERROR(__xludf.DUMMYFUNCTION("""COMPUTED_VALUE"""),75)</f>
        <v>75</v>
      </c>
      <c r="E26" s="7" t="s">
        <v>76</v>
      </c>
    </row>
    <row r="27" spans="1:5">
      <c r="A27" s="4">
        <f ca="1">IFERROR(__xludf.DUMMYFUNCTION("""COMPUTED_VALUE"""),26)</f>
        <v>26</v>
      </c>
      <c r="B27" s="7" t="s">
        <v>29</v>
      </c>
      <c r="C27" s="4"/>
      <c r="D27" s="4">
        <f ca="1">IFERROR(__xludf.DUMMYFUNCTION("""COMPUTED_VALUE"""),76)</f>
        <v>76</v>
      </c>
      <c r="E27" s="7" t="s">
        <v>66</v>
      </c>
    </row>
    <row r="28" spans="1:5">
      <c r="A28" s="4">
        <f ca="1">IFERROR(__xludf.DUMMYFUNCTION("""COMPUTED_VALUE"""),27)</f>
        <v>27</v>
      </c>
      <c r="B28" s="7" t="s">
        <v>28</v>
      </c>
      <c r="C28" s="4"/>
      <c r="D28" s="4">
        <f ca="1">IFERROR(__xludf.DUMMYFUNCTION("""COMPUTED_VALUE"""),77)</f>
        <v>77</v>
      </c>
      <c r="E28" s="7" t="s">
        <v>43</v>
      </c>
    </row>
    <row r="29" spans="1:5">
      <c r="A29" s="4">
        <f ca="1">IFERROR(__xludf.DUMMYFUNCTION("""COMPUTED_VALUE"""),28)</f>
        <v>28</v>
      </c>
      <c r="B29" s="7" t="s">
        <v>33</v>
      </c>
      <c r="C29" s="4"/>
      <c r="D29" s="4">
        <f ca="1">IFERROR(__xludf.DUMMYFUNCTION("""COMPUTED_VALUE"""),78)</f>
        <v>78</v>
      </c>
      <c r="E29" s="7" t="s">
        <v>93</v>
      </c>
    </row>
    <row r="30" spans="1:5">
      <c r="A30" s="4">
        <f ca="1">IFERROR(__xludf.DUMMYFUNCTION("""COMPUTED_VALUE"""),29)</f>
        <v>29</v>
      </c>
      <c r="B30" s="7" t="s">
        <v>27</v>
      </c>
      <c r="C30" s="4"/>
      <c r="D30" s="4">
        <f ca="1">IFERROR(__xludf.DUMMYFUNCTION("""COMPUTED_VALUE"""),79)</f>
        <v>79</v>
      </c>
      <c r="E30" s="7" t="s">
        <v>80</v>
      </c>
    </row>
    <row r="31" spans="1:5">
      <c r="A31" s="4">
        <f ca="1">IFERROR(__xludf.DUMMYFUNCTION("""COMPUTED_VALUE"""),30)</f>
        <v>30</v>
      </c>
      <c r="B31" s="7" t="s">
        <v>41</v>
      </c>
      <c r="C31" s="4"/>
      <c r="D31" s="4">
        <f ca="1">IFERROR(__xludf.DUMMYFUNCTION("""COMPUTED_VALUE"""),80)</f>
        <v>80</v>
      </c>
      <c r="E31" s="7" t="s">
        <v>94</v>
      </c>
    </row>
    <row r="32" spans="1:5">
      <c r="A32" s="4">
        <f ca="1">IFERROR(__xludf.DUMMYFUNCTION("""COMPUTED_VALUE"""),31)</f>
        <v>31</v>
      </c>
      <c r="B32" s="7" t="s">
        <v>23</v>
      </c>
      <c r="C32" s="4"/>
      <c r="D32" s="4">
        <f ca="1">IFERROR(__xludf.DUMMYFUNCTION("""COMPUTED_VALUE"""),81)</f>
        <v>81</v>
      </c>
      <c r="E32" s="7" t="s">
        <v>84</v>
      </c>
    </row>
    <row r="33" spans="1:5">
      <c r="A33" s="4">
        <f ca="1">IFERROR(__xludf.DUMMYFUNCTION("""COMPUTED_VALUE"""),32)</f>
        <v>32</v>
      </c>
      <c r="B33" s="7" t="s">
        <v>52</v>
      </c>
      <c r="C33" s="4"/>
      <c r="D33" s="4">
        <f ca="1">IFERROR(__xludf.DUMMYFUNCTION("""COMPUTED_VALUE"""),82)</f>
        <v>82</v>
      </c>
      <c r="E33" s="7" t="s">
        <v>86</v>
      </c>
    </row>
    <row r="34" spans="1:5">
      <c r="A34" s="4">
        <f ca="1">IFERROR(__xludf.DUMMYFUNCTION("""COMPUTED_VALUE"""),33)</f>
        <v>33</v>
      </c>
      <c r="B34" s="7" t="s">
        <v>12</v>
      </c>
      <c r="C34" s="4"/>
      <c r="D34" s="4">
        <f ca="1">IFERROR(__xludf.DUMMYFUNCTION("""COMPUTED_VALUE"""),83)</f>
        <v>83</v>
      </c>
      <c r="E34" s="7" t="s">
        <v>56</v>
      </c>
    </row>
    <row r="35" spans="1:5">
      <c r="A35" s="4">
        <f ca="1">IFERROR(__xludf.DUMMYFUNCTION("""COMPUTED_VALUE"""),34)</f>
        <v>34</v>
      </c>
      <c r="B35" s="7" t="s">
        <v>88</v>
      </c>
      <c r="C35" s="4"/>
      <c r="D35" s="4">
        <f ca="1">IFERROR(__xludf.DUMMYFUNCTION("""COMPUTED_VALUE"""),84)</f>
        <v>84</v>
      </c>
      <c r="E35" s="7" t="s">
        <v>100</v>
      </c>
    </row>
    <row r="36" spans="1:5">
      <c r="A36" s="4">
        <f ca="1">IFERROR(__xludf.DUMMYFUNCTION("""COMPUTED_VALUE"""),35)</f>
        <v>35</v>
      </c>
      <c r="B36" s="7" t="s">
        <v>90</v>
      </c>
      <c r="C36" s="4"/>
      <c r="D36" s="4">
        <f ca="1">IFERROR(__xludf.DUMMYFUNCTION("""COMPUTED_VALUE"""),85)</f>
        <v>85</v>
      </c>
      <c r="E36" s="7" t="s">
        <v>87</v>
      </c>
    </row>
    <row r="37" spans="1:5">
      <c r="A37" s="4">
        <f ca="1">IFERROR(__xludf.DUMMYFUNCTION("""COMPUTED_VALUE"""),36)</f>
        <v>36</v>
      </c>
      <c r="B37" s="7" t="s">
        <v>37</v>
      </c>
      <c r="C37" s="4"/>
      <c r="D37" s="4">
        <f ca="1">IFERROR(__xludf.DUMMYFUNCTION("""COMPUTED_VALUE"""),86)</f>
        <v>86</v>
      </c>
      <c r="E37" s="7" t="s">
        <v>72</v>
      </c>
    </row>
    <row r="38" spans="1:5">
      <c r="A38" s="4">
        <f ca="1">IFERROR(__xludf.DUMMYFUNCTION("""COMPUTED_VALUE"""),37)</f>
        <v>37</v>
      </c>
      <c r="B38" s="7" t="s">
        <v>61</v>
      </c>
      <c r="C38" s="4"/>
      <c r="D38" s="4">
        <f ca="1">IFERROR(__xludf.DUMMYFUNCTION("""COMPUTED_VALUE"""),87)</f>
        <v>87</v>
      </c>
      <c r="E38" s="7" t="s">
        <v>78</v>
      </c>
    </row>
    <row r="39" spans="1:5">
      <c r="A39" s="4">
        <f ca="1">IFERROR(__xludf.DUMMYFUNCTION("""COMPUTED_VALUE"""),38)</f>
        <v>38</v>
      </c>
      <c r="B39" s="7" t="s">
        <v>35</v>
      </c>
      <c r="C39" s="4"/>
      <c r="D39" s="4">
        <f ca="1">IFERROR(__xludf.DUMMYFUNCTION("""COMPUTED_VALUE"""),88)</f>
        <v>88</v>
      </c>
      <c r="E39" s="7" t="s">
        <v>70</v>
      </c>
    </row>
    <row r="40" spans="1:5">
      <c r="A40" s="4">
        <f ca="1">IFERROR(__xludf.DUMMYFUNCTION("""COMPUTED_VALUE"""),39)</f>
        <v>39</v>
      </c>
      <c r="B40" s="7" t="s">
        <v>45</v>
      </c>
      <c r="C40" s="4"/>
      <c r="D40" s="4">
        <f ca="1">IFERROR(__xludf.DUMMYFUNCTION("""COMPUTED_VALUE"""),89)</f>
        <v>89</v>
      </c>
      <c r="E40" s="7" t="s">
        <v>85</v>
      </c>
    </row>
    <row r="41" spans="1:5">
      <c r="A41" s="4">
        <f ca="1">IFERROR(__xludf.DUMMYFUNCTION("""COMPUTED_VALUE"""),40)</f>
        <v>40</v>
      </c>
      <c r="B41" s="7" t="s">
        <v>75</v>
      </c>
      <c r="C41" s="4"/>
      <c r="D41" s="4">
        <f ca="1">IFERROR(__xludf.DUMMYFUNCTION("""COMPUTED_VALUE"""),90)</f>
        <v>90</v>
      </c>
      <c r="E41" s="7" t="s">
        <v>79</v>
      </c>
    </row>
    <row r="42" spans="1:5">
      <c r="A42" s="4">
        <f ca="1">IFERROR(__xludf.DUMMYFUNCTION("""COMPUTED_VALUE"""),41)</f>
        <v>41</v>
      </c>
      <c r="B42" s="7" t="s">
        <v>24</v>
      </c>
      <c r="C42" s="4"/>
      <c r="D42" s="4">
        <f ca="1">IFERROR(__xludf.DUMMYFUNCTION("""COMPUTED_VALUE"""),91)</f>
        <v>91</v>
      </c>
      <c r="E42" s="7" t="s">
        <v>97</v>
      </c>
    </row>
    <row r="43" spans="1:5">
      <c r="A43" s="4">
        <f ca="1">IFERROR(__xludf.DUMMYFUNCTION("""COMPUTED_VALUE"""),42)</f>
        <v>42</v>
      </c>
      <c r="B43" s="7" t="s">
        <v>39</v>
      </c>
      <c r="C43" s="4"/>
      <c r="D43" s="4">
        <f ca="1">IFERROR(__xludf.DUMMYFUNCTION("""COMPUTED_VALUE"""),92)</f>
        <v>92</v>
      </c>
      <c r="E43" s="7" t="s">
        <v>98</v>
      </c>
    </row>
    <row r="44" spans="1:5">
      <c r="A44" s="4">
        <f ca="1">IFERROR(__xludf.DUMMYFUNCTION("""COMPUTED_VALUE"""),43)</f>
        <v>43</v>
      </c>
      <c r="B44" s="7" t="s">
        <v>51</v>
      </c>
      <c r="C44" s="4"/>
      <c r="D44" s="4">
        <f ca="1">IFERROR(__xludf.DUMMYFUNCTION("""COMPUTED_VALUE"""),93)</f>
        <v>93</v>
      </c>
      <c r="E44" s="7" t="s">
        <v>99</v>
      </c>
    </row>
    <row r="45" spans="1:5">
      <c r="A45" s="4">
        <f ca="1">IFERROR(__xludf.DUMMYFUNCTION("""COMPUTED_VALUE"""),44)</f>
        <v>44</v>
      </c>
      <c r="B45" s="7" t="s">
        <v>73</v>
      </c>
      <c r="C45" s="4"/>
      <c r="D45" s="4">
        <f ca="1">IFERROR(__xludf.DUMMYFUNCTION("""COMPUTED_VALUE"""),94)</f>
        <v>94</v>
      </c>
      <c r="E45" s="7" t="s">
        <v>102</v>
      </c>
    </row>
    <row r="46" spans="1:5">
      <c r="A46" s="4">
        <f ca="1">IFERROR(__xludf.DUMMYFUNCTION("""COMPUTED_VALUE"""),45)</f>
        <v>45</v>
      </c>
      <c r="B46" s="7" t="s">
        <v>74</v>
      </c>
      <c r="C46" s="4"/>
      <c r="D46" s="4">
        <f ca="1">IFERROR(__xludf.DUMMYFUNCTION("""COMPUTED_VALUE"""),95)</f>
        <v>95</v>
      </c>
      <c r="E46" s="7" t="s">
        <v>81</v>
      </c>
    </row>
    <row r="47" spans="1:5">
      <c r="A47" s="4">
        <f ca="1">IFERROR(__xludf.DUMMYFUNCTION("""COMPUTED_VALUE"""),46)</f>
        <v>46</v>
      </c>
      <c r="B47" s="7" t="s">
        <v>44</v>
      </c>
      <c r="C47" s="4"/>
      <c r="D47" s="4">
        <f ca="1">IFERROR(__xludf.DUMMYFUNCTION("""COMPUTED_VALUE"""),96)</f>
        <v>96</v>
      </c>
      <c r="E47" s="7" t="s">
        <v>50</v>
      </c>
    </row>
    <row r="48" spans="1:5">
      <c r="A48" s="4">
        <f ca="1">IFERROR(__xludf.DUMMYFUNCTION("""COMPUTED_VALUE"""),47)</f>
        <v>47</v>
      </c>
      <c r="B48" s="7" t="s">
        <v>53</v>
      </c>
      <c r="C48" s="4"/>
      <c r="D48" s="4">
        <f ca="1">IFERROR(__xludf.DUMMYFUNCTION("""COMPUTED_VALUE"""),97)</f>
        <v>97</v>
      </c>
      <c r="E48" s="7" t="s">
        <v>96</v>
      </c>
    </row>
    <row r="49" spans="1:5">
      <c r="A49" s="4">
        <f ca="1">IFERROR(__xludf.DUMMYFUNCTION("""COMPUTED_VALUE"""),48)</f>
        <v>48</v>
      </c>
      <c r="B49" s="7" t="s">
        <v>68</v>
      </c>
      <c r="C49" s="4"/>
      <c r="D49" s="4">
        <f ca="1">IFERROR(__xludf.DUMMYFUNCTION("""COMPUTED_VALUE"""),98)</f>
        <v>98</v>
      </c>
      <c r="E49" s="7" t="s">
        <v>69</v>
      </c>
    </row>
    <row r="50" spans="1:5">
      <c r="A50" s="4">
        <f ca="1">IFERROR(__xludf.DUMMYFUNCTION("""COMPUTED_VALUE"""),49)</f>
        <v>49</v>
      </c>
      <c r="B50" s="7" t="s">
        <v>55</v>
      </c>
      <c r="C50" s="4"/>
      <c r="D50" s="4">
        <f ca="1">IFERROR(__xludf.DUMMYFUNCTION("""COMPUTED_VALUE"""),99)</f>
        <v>99</v>
      </c>
      <c r="E50" s="7" t="s">
        <v>95</v>
      </c>
    </row>
    <row r="51" spans="1:5">
      <c r="A51" s="4">
        <f ca="1">IFERROR(__xludf.DUMMYFUNCTION("""COMPUTED_VALUE"""),50)</f>
        <v>50</v>
      </c>
      <c r="B51" s="7" t="s">
        <v>38</v>
      </c>
      <c r="C51" s="4"/>
      <c r="D51" s="4">
        <f ca="1">IFERROR(__xludf.DUMMYFUNCTION("""COMPUTED_VALUE"""),100)</f>
        <v>100</v>
      </c>
      <c r="E51" s="7" t="s">
        <v>101</v>
      </c>
    </row>
  </sheetData>
  <conditionalFormatting sqref="A1">
    <cfRule type="notContainsBlanks" dxfId="39" priority="20">
      <formula>LEN(TRIM(A1))&gt;0</formula>
    </cfRule>
  </conditionalFormatting>
  <conditionalFormatting sqref="D2:D9 D21:D51">
    <cfRule type="expression" dxfId="38" priority="13">
      <formula>#REF!=1</formula>
    </cfRule>
  </conditionalFormatting>
  <conditionalFormatting sqref="D2:D9 D21:D51">
    <cfRule type="expression" dxfId="37" priority="14">
      <formula>#REF!=2</formula>
    </cfRule>
  </conditionalFormatting>
  <conditionalFormatting sqref="D2:D9 D21:D51">
    <cfRule type="expression" dxfId="36" priority="15">
      <formula>#REF!=3</formula>
    </cfRule>
  </conditionalFormatting>
  <conditionalFormatting sqref="D2:D9 D21:D51">
    <cfRule type="expression" dxfId="35" priority="16">
      <formula>#REF!=4</formula>
    </cfRule>
  </conditionalFormatting>
  <conditionalFormatting sqref="D2:D9 D21:D51">
    <cfRule type="expression" dxfId="34" priority="17">
      <formula>#REF!=5</formula>
    </cfRule>
  </conditionalFormatting>
  <conditionalFormatting sqref="D2:D9 D21:D51">
    <cfRule type="expression" dxfId="33" priority="18">
      <formula>#REF!=6</formula>
    </cfRule>
  </conditionalFormatting>
  <conditionalFormatting sqref="D2:D9 D21:D51">
    <cfRule type="expression" dxfId="32" priority="19">
      <formula>#REF!=7</formula>
    </cfRule>
  </conditionalFormatting>
  <conditionalFormatting sqref="D15:D20 D11:D13">
    <cfRule type="expression" dxfId="31" priority="21">
      <formula>#REF!=1</formula>
    </cfRule>
  </conditionalFormatting>
  <conditionalFormatting sqref="D15:D20 D11:D13">
    <cfRule type="expression" dxfId="30" priority="22">
      <formula>#REF!=2</formula>
    </cfRule>
  </conditionalFormatting>
  <conditionalFormatting sqref="D15:D20 D11:D13">
    <cfRule type="expression" dxfId="29" priority="23">
      <formula>#REF!=3</formula>
    </cfRule>
  </conditionalFormatting>
  <conditionalFormatting sqref="D15:D20 D11:D13">
    <cfRule type="expression" dxfId="28" priority="24">
      <formula>#REF!=4</formula>
    </cfRule>
  </conditionalFormatting>
  <conditionalFormatting sqref="D15:D20 D11:D13">
    <cfRule type="expression" dxfId="27" priority="25">
      <formula>#REF!=5</formula>
    </cfRule>
  </conditionalFormatting>
  <conditionalFormatting sqref="D15:D20 D11:D13">
    <cfRule type="expression" dxfId="26" priority="26">
      <formula>#REF!=6</formula>
    </cfRule>
  </conditionalFormatting>
  <conditionalFormatting sqref="D15:D20 D11:D13">
    <cfRule type="expression" dxfId="25" priority="27">
      <formula>#REF!=7</formula>
    </cfRule>
  </conditionalFormatting>
  <conditionalFormatting sqref="D10">
    <cfRule type="expression" dxfId="24" priority="28">
      <formula>#REF!=1</formula>
    </cfRule>
  </conditionalFormatting>
  <conditionalFormatting sqref="D10">
    <cfRule type="expression" dxfId="23" priority="29">
      <formula>#REF!=2</formula>
    </cfRule>
  </conditionalFormatting>
  <conditionalFormatting sqref="D10">
    <cfRule type="expression" dxfId="22" priority="30">
      <formula>#REF!=3</formula>
    </cfRule>
  </conditionalFormatting>
  <conditionalFormatting sqref="D10">
    <cfRule type="expression" dxfId="21" priority="31">
      <formula>#REF!=4</formula>
    </cfRule>
  </conditionalFormatting>
  <conditionalFormatting sqref="D10">
    <cfRule type="expression" dxfId="20" priority="32">
      <formula>#REF!=5</formula>
    </cfRule>
  </conditionalFormatting>
  <conditionalFormatting sqref="D10">
    <cfRule type="expression" dxfId="19" priority="33">
      <formula>#REF!=6</formula>
    </cfRule>
  </conditionalFormatting>
  <conditionalFormatting sqref="D10">
    <cfRule type="expression" dxfId="18" priority="34">
      <formula>#REF!=7</formula>
    </cfRule>
  </conditionalFormatting>
  <conditionalFormatting sqref="D14">
    <cfRule type="expression" dxfId="17" priority="6">
      <formula>#REF!=1</formula>
    </cfRule>
  </conditionalFormatting>
  <conditionalFormatting sqref="D14">
    <cfRule type="expression" dxfId="16" priority="7">
      <formula>#REF!=2</formula>
    </cfRule>
  </conditionalFormatting>
  <conditionalFormatting sqref="D14">
    <cfRule type="expression" dxfId="15" priority="8">
      <formula>#REF!=3</formula>
    </cfRule>
  </conditionalFormatting>
  <conditionalFormatting sqref="D14">
    <cfRule type="expression" dxfId="14" priority="9">
      <formula>#REF!=4</formula>
    </cfRule>
  </conditionalFormatting>
  <conditionalFormatting sqref="D14">
    <cfRule type="expression" dxfId="13" priority="10">
      <formula>#REF!=5</formula>
    </cfRule>
  </conditionalFormatting>
  <conditionalFormatting sqref="D14">
    <cfRule type="expression" dxfId="12" priority="11">
      <formula>#REF!=6</formula>
    </cfRule>
  </conditionalFormatting>
  <conditionalFormatting sqref="D14">
    <cfRule type="expression" dxfId="11" priority="12">
      <formula>#REF!=7</formula>
    </cfRule>
  </conditionalFormatting>
  <conditionalFormatting sqref="D1">
    <cfRule type="notContainsBlanks" dxfId="10" priority="5">
      <formula>LEN(TRIM(D1))&gt;0</formula>
    </cfRule>
  </conditionalFormatting>
  <conditionalFormatting sqref="B12:B14 B26 C5:D28 E33 B5:B7 E12:E13 B9:B10 A2:E2 A3:D4 B21:B24 B16:B17 B19 B47 B32:B40 A5:A51 B29:D29 B42:B44 B49:D49 E48 C51:D51 C50:E50 E38 C30:D48 E40:E44 E15:E24 E4:E10">
    <cfRule type="expression" dxfId="9" priority="2">
      <formula>MOD(ROW(),2)=0</formula>
    </cfRule>
    <cfRule type="expression" priority="3">
      <formula>MOD(ROW(),2)=0</formula>
    </cfRule>
    <cfRule type="expression" priority="4">
      <formula>MOD(ROW(),2)=0</formula>
    </cfRule>
  </conditionalFormatting>
  <conditionalFormatting sqref="A2:A51">
    <cfRule type="expression" dxfId="8" priority="35">
      <formula>#REF!=1</formula>
    </cfRule>
  </conditionalFormatting>
  <conditionalFormatting sqref="A2:A51">
    <cfRule type="expression" dxfId="7" priority="36">
      <formula>#REF!=2</formula>
    </cfRule>
  </conditionalFormatting>
  <conditionalFormatting sqref="A2:A51">
    <cfRule type="expression" dxfId="6" priority="37">
      <formula>#REF!=3</formula>
    </cfRule>
  </conditionalFormatting>
  <conditionalFormatting sqref="A2:A51">
    <cfRule type="expression" dxfId="5" priority="38">
      <formula>#REF!=4</formula>
    </cfRule>
  </conditionalFormatting>
  <conditionalFormatting sqref="A2:A51">
    <cfRule type="expression" dxfId="4" priority="39">
      <formula>#REF!=5</formula>
    </cfRule>
  </conditionalFormatting>
  <conditionalFormatting sqref="A2:A51">
    <cfRule type="expression" dxfId="3" priority="40">
      <formula>#REF!=6</formula>
    </cfRule>
  </conditionalFormatting>
  <conditionalFormatting sqref="A2:A51">
    <cfRule type="expression" dxfId="2" priority="41">
      <formula>#REF!=7</formula>
    </cfRule>
  </conditionalFormatting>
  <conditionalFormatting sqref="A2:D2">
    <cfRule type="duplicateValues" dxfId="1" priority="42"/>
  </conditionalFormatting>
  <conditionalFormatting sqref="A2:E51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Hitters</vt:lpstr>
      <vt:lpstr>Pitchers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Flowers</dc:creator>
  <cp:lastModifiedBy>Ray Flowers</cp:lastModifiedBy>
  <cp:lastPrinted>2021-02-17T19:23:49Z</cp:lastPrinted>
  <dcterms:created xsi:type="dcterms:W3CDTF">2021-02-17T19:19:11Z</dcterms:created>
  <dcterms:modified xsi:type="dcterms:W3CDTF">2021-03-01T17:19:27Z</dcterms:modified>
</cp:coreProperties>
</file>